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Racunodstvo4\Documents\"/>
    </mc:Choice>
  </mc:AlternateContent>
  <xr:revisionPtr revIDLastSave="0" documentId="13_ncr:1_{159897E4-691D-4D93-A572-9BC48CBAF781}" xr6:coauthVersionLast="47" xr6:coauthVersionMax="47" xr10:uidLastSave="{00000000-0000-0000-0000-000000000000}"/>
  <workbookProtection workbookAlgorithmName="SHA-512" workbookHashValue="fKMUpDLfKNB3zzP1RyVnM9ylnX6E7wh8C2ZkW/T36KiLMvS5RYKmL+TXG3vIZS98PJVDcGU1zhdNk10OD22L6Q==" workbookSaltValue="VXRfzV/dmENrW7+GhHbBew==" workbookSpinCount="100000" lockStructure="1"/>
  <bookViews>
    <workbookView xWindow="-120" yWindow="-120" windowWidth="29040" windowHeight="15720" xr2:uid="{00000000-000D-0000-FFFF-FFFF00000000}"/>
  </bookViews>
  <sheets>
    <sheet name="SAŽETAK" sheetId="1" r:id="rId1"/>
    <sheet name="P i R - Tablica 1." sheetId="2" r:id="rId2"/>
    <sheet name="P i R - Tablica 2." sheetId="3" r:id="rId3"/>
    <sheet name="R - Tablica 3." sheetId="4" r:id="rId4"/>
    <sheet name="Posebni dio - progr." sheetId="5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151" i="5" l="1"/>
  <c r="C150" i="5"/>
  <c r="D127" i="5"/>
  <c r="D124" i="5"/>
  <c r="B137" i="5"/>
  <c r="D72" i="5"/>
  <c r="B72" i="5"/>
  <c r="D49" i="5"/>
  <c r="E53" i="5"/>
  <c r="D39" i="5"/>
  <c r="C45" i="5"/>
  <c r="D30" i="5"/>
  <c r="D25" i="5"/>
  <c r="C24" i="5"/>
  <c r="C23" i="5"/>
  <c r="C22" i="5" s="1"/>
  <c r="B24" i="5"/>
  <c r="B23" i="5" s="1"/>
  <c r="B22" i="5" s="1"/>
  <c r="C13" i="5"/>
  <c r="D150" i="5" l="1"/>
  <c r="D6" i="4"/>
  <c r="D17" i="5" l="1"/>
  <c r="D22" i="3"/>
  <c r="D24" i="3"/>
  <c r="D26" i="3"/>
  <c r="D29" i="3"/>
  <c r="D34" i="3"/>
  <c r="C34" i="3"/>
  <c r="C29" i="3"/>
  <c r="C26" i="3"/>
  <c r="C24" i="3"/>
  <c r="C22" i="3"/>
  <c r="E24" i="3" l="1"/>
  <c r="B14" i="3"/>
  <c r="B11" i="3"/>
  <c r="E109" i="2"/>
  <c r="F116" i="2" l="1"/>
  <c r="F114" i="2"/>
  <c r="F113" i="2"/>
  <c r="F111" i="2"/>
  <c r="F110" i="2"/>
  <c r="F107" i="2"/>
  <c r="F98" i="2"/>
  <c r="F95" i="2"/>
  <c r="F93" i="2"/>
  <c r="F92" i="2"/>
  <c r="F91" i="2"/>
  <c r="F90" i="2"/>
  <c r="F88" i="2"/>
  <c r="F86" i="2"/>
  <c r="F85" i="2"/>
  <c r="F84" i="2"/>
  <c r="F83" i="2"/>
  <c r="F82" i="2"/>
  <c r="F81" i="2"/>
  <c r="F80" i="2"/>
  <c r="F79" i="2"/>
  <c r="F78" i="2"/>
  <c r="F76" i="2"/>
  <c r="F75" i="2"/>
  <c r="F74" i="2"/>
  <c r="F73" i="2"/>
  <c r="F72" i="2"/>
  <c r="F71" i="2"/>
  <c r="F69" i="2"/>
  <c r="F68" i="2"/>
  <c r="F67" i="2"/>
  <c r="F63" i="2"/>
  <c r="F61" i="2"/>
  <c r="F59" i="2"/>
  <c r="F58" i="2"/>
  <c r="F57" i="2"/>
  <c r="E120" i="2"/>
  <c r="E119" i="2" s="1"/>
  <c r="E117" i="2"/>
  <c r="E115" i="2"/>
  <c r="E106" i="2"/>
  <c r="E105" i="2" s="1"/>
  <c r="E97" i="2"/>
  <c r="E96" i="2" s="1"/>
  <c r="G96" i="2" s="1"/>
  <c r="E89" i="2"/>
  <c r="E87" i="2"/>
  <c r="E77" i="2"/>
  <c r="E70" i="2"/>
  <c r="E66" i="2"/>
  <c r="E62" i="2"/>
  <c r="E60" i="2"/>
  <c r="E56" i="2"/>
  <c r="D54" i="2"/>
  <c r="D104" i="2"/>
  <c r="C54" i="2"/>
  <c r="C104" i="2"/>
  <c r="B120" i="2"/>
  <c r="B119" i="2" s="1"/>
  <c r="B117" i="2"/>
  <c r="B115" i="2"/>
  <c r="F115" i="2" s="1"/>
  <c r="B109" i="2"/>
  <c r="F109" i="2" s="1"/>
  <c r="B106" i="2"/>
  <c r="B105" i="2" s="1"/>
  <c r="B102" i="2"/>
  <c r="B101" i="2" s="1"/>
  <c r="B97" i="2"/>
  <c r="B96" i="2" s="1"/>
  <c r="B89" i="2"/>
  <c r="B87" i="2"/>
  <c r="B77" i="2"/>
  <c r="B70" i="2"/>
  <c r="B66" i="2"/>
  <c r="B62" i="2"/>
  <c r="B60" i="2"/>
  <c r="B56" i="2"/>
  <c r="G16" i="2"/>
  <c r="F50" i="2"/>
  <c r="F44" i="2"/>
  <c r="F41" i="2"/>
  <c r="F39" i="2"/>
  <c r="F38" i="2"/>
  <c r="F32" i="2"/>
  <c r="F29" i="2"/>
  <c r="F25" i="2"/>
  <c r="F22" i="2"/>
  <c r="F21" i="2"/>
  <c r="F20" i="2"/>
  <c r="E47" i="2"/>
  <c r="E49" i="2"/>
  <c r="E43" i="2"/>
  <c r="E42" i="2" s="1"/>
  <c r="G42" i="2" s="1"/>
  <c r="E40" i="2"/>
  <c r="E37" i="2"/>
  <c r="E33" i="2"/>
  <c r="E31" i="2"/>
  <c r="E28" i="2"/>
  <c r="E27" i="2" s="1"/>
  <c r="G27" i="2" s="1"/>
  <c r="E23" i="2"/>
  <c r="E19" i="2"/>
  <c r="F19" i="2" s="1"/>
  <c r="E17" i="2"/>
  <c r="D15" i="2"/>
  <c r="D14" i="2" s="1"/>
  <c r="C15" i="2"/>
  <c r="C45" i="2"/>
  <c r="B49" i="2"/>
  <c r="B47" i="2"/>
  <c r="B43" i="2"/>
  <c r="B42" i="2" s="1"/>
  <c r="B40" i="2"/>
  <c r="B37" i="2"/>
  <c r="B33" i="2"/>
  <c r="B31" i="2"/>
  <c r="B28" i="2"/>
  <c r="B27" i="2" s="1"/>
  <c r="B24" i="2"/>
  <c r="B23" i="2" s="1"/>
  <c r="F60" i="2" l="1"/>
  <c r="E46" i="2"/>
  <c r="G46" i="2" s="1"/>
  <c r="F27" i="2"/>
  <c r="F40" i="2"/>
  <c r="F49" i="2"/>
  <c r="G23" i="2"/>
  <c r="F87" i="2"/>
  <c r="E108" i="2"/>
  <c r="E104" i="2" s="1"/>
  <c r="C53" i="2"/>
  <c r="D53" i="2"/>
  <c r="C14" i="2"/>
  <c r="B108" i="2"/>
  <c r="G105" i="2"/>
  <c r="F106" i="2"/>
  <c r="F105" i="2"/>
  <c r="F96" i="2"/>
  <c r="F97" i="2"/>
  <c r="F89" i="2"/>
  <c r="F77" i="2"/>
  <c r="F70" i="2"/>
  <c r="E65" i="2"/>
  <c r="G65" i="2" s="1"/>
  <c r="F66" i="2"/>
  <c r="B65" i="2"/>
  <c r="E55" i="2"/>
  <c r="F62" i="2"/>
  <c r="B55" i="2"/>
  <c r="F56" i="2"/>
  <c r="B46" i="2"/>
  <c r="F42" i="2"/>
  <c r="F43" i="2"/>
  <c r="E36" i="2"/>
  <c r="G36" i="2" s="1"/>
  <c r="F37" i="2"/>
  <c r="B36" i="2"/>
  <c r="E30" i="2"/>
  <c r="G30" i="2" s="1"/>
  <c r="B30" i="2"/>
  <c r="F31" i="2"/>
  <c r="F28" i="2"/>
  <c r="F24" i="2"/>
  <c r="F23" i="2"/>
  <c r="E102" i="2"/>
  <c r="E25" i="5"/>
  <c r="E23" i="5"/>
  <c r="D154" i="5"/>
  <c r="D153" i="5" s="1"/>
  <c r="D147" i="5"/>
  <c r="D146" i="5" s="1"/>
  <c r="D143" i="5"/>
  <c r="D142" i="5" s="1"/>
  <c r="D140" i="5"/>
  <c r="E140" i="5" s="1"/>
  <c r="D138" i="5"/>
  <c r="E138" i="5" s="1"/>
  <c r="D134" i="5"/>
  <c r="D130" i="5"/>
  <c r="D126" i="5"/>
  <c r="D117" i="5"/>
  <c r="D116" i="5" s="1"/>
  <c r="D109" i="5"/>
  <c r="D106" i="5" s="1"/>
  <c r="D107" i="5"/>
  <c r="D103" i="5"/>
  <c r="E103" i="5" s="1"/>
  <c r="D81" i="5"/>
  <c r="E81" i="5" s="1"/>
  <c r="D75" i="5"/>
  <c r="E75" i="5" s="1"/>
  <c r="E72" i="5"/>
  <c r="D64" i="5"/>
  <c r="E64" i="5" s="1"/>
  <c r="D58" i="5"/>
  <c r="D46" i="5"/>
  <c r="E39" i="5"/>
  <c r="E30" i="5"/>
  <c r="D22" i="5"/>
  <c r="E22" i="5" s="1"/>
  <c r="C12" i="5"/>
  <c r="C11" i="5" s="1"/>
  <c r="C10" i="5" s="1"/>
  <c r="C37" i="5"/>
  <c r="C44" i="5"/>
  <c r="C36" i="5" s="1"/>
  <c r="C57" i="5"/>
  <c r="C74" i="5"/>
  <c r="C106" i="5"/>
  <c r="C116" i="5"/>
  <c r="C126" i="5"/>
  <c r="C130" i="5"/>
  <c r="C133" i="5"/>
  <c r="C137" i="5"/>
  <c r="C142" i="5"/>
  <c r="C146" i="5"/>
  <c r="C153" i="5"/>
  <c r="B153" i="5"/>
  <c r="B146" i="5"/>
  <c r="B142" i="5"/>
  <c r="B133" i="5"/>
  <c r="B130" i="5"/>
  <c r="B126" i="5"/>
  <c r="B116" i="5"/>
  <c r="B106" i="5"/>
  <c r="B74" i="5"/>
  <c r="B57" i="5"/>
  <c r="B45" i="5"/>
  <c r="B44" i="5" s="1"/>
  <c r="B37" i="5"/>
  <c r="B13" i="5"/>
  <c r="B12" i="5" s="1"/>
  <c r="B11" i="5" s="1"/>
  <c r="B10" i="5" s="1"/>
  <c r="G35" i="3"/>
  <c r="G31" i="3"/>
  <c r="G30" i="3"/>
  <c r="G28" i="3"/>
  <c r="G27" i="3"/>
  <c r="G25" i="3"/>
  <c r="G23" i="3"/>
  <c r="G20" i="3"/>
  <c r="G16" i="3"/>
  <c r="G15" i="3"/>
  <c r="G13" i="3"/>
  <c r="G12" i="3"/>
  <c r="G10" i="3"/>
  <c r="G8" i="3"/>
  <c r="F35" i="3"/>
  <c r="F31" i="3"/>
  <c r="F30" i="3"/>
  <c r="F28" i="3"/>
  <c r="F27" i="3"/>
  <c r="F26" i="3"/>
  <c r="F25" i="3"/>
  <c r="F23" i="3"/>
  <c r="F20" i="3"/>
  <c r="F16" i="3"/>
  <c r="F15" i="3"/>
  <c r="F13" i="3"/>
  <c r="F12" i="3"/>
  <c r="F10" i="3"/>
  <c r="F8" i="3"/>
  <c r="E34" i="3"/>
  <c r="G34" i="3" s="1"/>
  <c r="E32" i="3"/>
  <c r="E29" i="3"/>
  <c r="G29" i="3" s="1"/>
  <c r="E26" i="3"/>
  <c r="G26" i="3" s="1"/>
  <c r="G24" i="3"/>
  <c r="E22" i="3"/>
  <c r="E7" i="3"/>
  <c r="G7" i="3" s="1"/>
  <c r="E19" i="3"/>
  <c r="E17" i="3"/>
  <c r="E14" i="3"/>
  <c r="F14" i="3" s="1"/>
  <c r="E11" i="3"/>
  <c r="E9" i="3"/>
  <c r="D21" i="3"/>
  <c r="D19" i="3"/>
  <c r="D14" i="3"/>
  <c r="D11" i="3"/>
  <c r="D9" i="3"/>
  <c r="D7" i="3"/>
  <c r="C21" i="3"/>
  <c r="C19" i="3"/>
  <c r="C14" i="3"/>
  <c r="C11" i="3"/>
  <c r="C9" i="3"/>
  <c r="C7" i="3"/>
  <c r="B34" i="3"/>
  <c r="B32" i="3"/>
  <c r="B29" i="3"/>
  <c r="B26" i="3"/>
  <c r="B24" i="3"/>
  <c r="F24" i="3" s="1"/>
  <c r="B22" i="3"/>
  <c r="B19" i="3"/>
  <c r="B17" i="3"/>
  <c r="B9" i="3"/>
  <c r="B7" i="3"/>
  <c r="G10" i="4"/>
  <c r="G9" i="4"/>
  <c r="G7" i="4"/>
  <c r="G6" i="4"/>
  <c r="F10" i="4"/>
  <c r="F9" i="4"/>
  <c r="E8" i="4"/>
  <c r="E6" i="4"/>
  <c r="D8" i="4"/>
  <c r="C8" i="4"/>
  <c r="C6" i="4"/>
  <c r="B8" i="4"/>
  <c r="B6" i="4"/>
  <c r="G22" i="1"/>
  <c r="G21" i="1"/>
  <c r="G19" i="1"/>
  <c r="G18" i="1"/>
  <c r="F22" i="1"/>
  <c r="F21" i="1"/>
  <c r="F19" i="1"/>
  <c r="F18" i="1"/>
  <c r="E20" i="1"/>
  <c r="E17" i="1"/>
  <c r="E29" i="1" s="1"/>
  <c r="D20" i="1"/>
  <c r="D30" i="1" s="1"/>
  <c r="D17" i="1"/>
  <c r="C20" i="1"/>
  <c r="C30" i="1" s="1"/>
  <c r="C17" i="1"/>
  <c r="C29" i="1" s="1"/>
  <c r="B20" i="1"/>
  <c r="B30" i="1" s="1"/>
  <c r="B17" i="1"/>
  <c r="E49" i="5"/>
  <c r="E17" i="5"/>
  <c r="E18" i="5"/>
  <c r="E19" i="5"/>
  <c r="E21" i="5"/>
  <c r="E15" i="5"/>
  <c r="E16" i="5"/>
  <c r="D145" i="5" l="1"/>
  <c r="D133" i="5"/>
  <c r="D115" i="5" s="1"/>
  <c r="D123" i="5"/>
  <c r="E58" i="5"/>
  <c r="D57" i="5"/>
  <c r="D56" i="5" s="1"/>
  <c r="B6" i="3"/>
  <c r="F29" i="3"/>
  <c r="F30" i="2"/>
  <c r="E45" i="2"/>
  <c r="G45" i="2" s="1"/>
  <c r="F55" i="2"/>
  <c r="G108" i="2"/>
  <c r="F108" i="2"/>
  <c r="E15" i="2"/>
  <c r="G55" i="2"/>
  <c r="E116" i="5"/>
  <c r="C145" i="5"/>
  <c r="C56" i="5"/>
  <c r="E146" i="5"/>
  <c r="E133" i="5"/>
  <c r="C115" i="5"/>
  <c r="E143" i="5"/>
  <c r="E142" i="5"/>
  <c r="C136" i="5"/>
  <c r="E147" i="5"/>
  <c r="E153" i="5"/>
  <c r="D38" i="5"/>
  <c r="D23" i="1"/>
  <c r="G20" i="1"/>
  <c r="D29" i="1"/>
  <c r="D31" i="1" s="1"/>
  <c r="D35" i="1" s="1"/>
  <c r="G8" i="4"/>
  <c r="E5" i="4"/>
  <c r="D5" i="4"/>
  <c r="C5" i="4"/>
  <c r="C6" i="3"/>
  <c r="D6" i="3"/>
  <c r="B5" i="4"/>
  <c r="F8" i="4"/>
  <c r="F34" i="3"/>
  <c r="B21" i="3"/>
  <c r="F22" i="3"/>
  <c r="G19" i="3"/>
  <c r="G14" i="3"/>
  <c r="F7" i="3"/>
  <c r="F19" i="3"/>
  <c r="F11" i="3"/>
  <c r="F9" i="3"/>
  <c r="B104" i="2"/>
  <c r="F104" i="2" s="1"/>
  <c r="F65" i="2"/>
  <c r="B54" i="2"/>
  <c r="B45" i="2"/>
  <c r="F46" i="2"/>
  <c r="F36" i="2"/>
  <c r="B15" i="2"/>
  <c r="B23" i="1"/>
  <c r="E30" i="1"/>
  <c r="G30" i="1" s="1"/>
  <c r="C31" i="1"/>
  <c r="C35" i="1" s="1"/>
  <c r="C23" i="1"/>
  <c r="F20" i="1"/>
  <c r="F17" i="1"/>
  <c r="E101" i="2"/>
  <c r="E54" i="2" s="1"/>
  <c r="E6" i="3"/>
  <c r="E117" i="5"/>
  <c r="E127" i="5"/>
  <c r="B29" i="1"/>
  <c r="B31" i="1" s="1"/>
  <c r="B35" i="1" s="1"/>
  <c r="E134" i="5"/>
  <c r="G17" i="1"/>
  <c r="G22" i="3"/>
  <c r="E21" i="3"/>
  <c r="E23" i="1"/>
  <c r="G9" i="3"/>
  <c r="G11" i="3"/>
  <c r="E106" i="5"/>
  <c r="E109" i="5"/>
  <c r="E154" i="5"/>
  <c r="D137" i="5"/>
  <c r="E126" i="5"/>
  <c r="D74" i="5"/>
  <c r="E74" i="5" s="1"/>
  <c r="D24" i="5"/>
  <c r="E24" i="5" s="1"/>
  <c r="B145" i="5"/>
  <c r="B136" i="5"/>
  <c r="B115" i="5"/>
  <c r="B56" i="5"/>
  <c r="B36" i="5"/>
  <c r="D45" i="5"/>
  <c r="E46" i="5"/>
  <c r="D14" i="5" l="1"/>
  <c r="E14" i="5" s="1"/>
  <c r="F30" i="1"/>
  <c r="E56" i="5"/>
  <c r="E57" i="5"/>
  <c r="F45" i="2"/>
  <c r="E53" i="2"/>
  <c r="G54" i="2"/>
  <c r="F54" i="2"/>
  <c r="B53" i="2"/>
  <c r="F15" i="2"/>
  <c r="B14" i="2"/>
  <c r="E14" i="2"/>
  <c r="G15" i="2"/>
  <c r="E115" i="5"/>
  <c r="C55" i="5"/>
  <c r="E145" i="5"/>
  <c r="D37" i="5"/>
  <c r="E38" i="5"/>
  <c r="G5" i="4"/>
  <c r="F5" i="4"/>
  <c r="G29" i="1"/>
  <c r="E31" i="1"/>
  <c r="E35" i="1" s="1"/>
  <c r="F29" i="1"/>
  <c r="G101" i="2"/>
  <c r="B55" i="5"/>
  <c r="F21" i="3"/>
  <c r="G21" i="3"/>
  <c r="D136" i="5"/>
  <c r="E136" i="5" s="1"/>
  <c r="E137" i="5"/>
  <c r="E45" i="5"/>
  <c r="D44" i="5"/>
  <c r="F6" i="3"/>
  <c r="G6" i="3"/>
  <c r="D13" i="5" l="1"/>
  <c r="E13" i="5"/>
  <c r="D12" i="5"/>
  <c r="E37" i="5"/>
  <c r="D36" i="5"/>
  <c r="E36" i="5" s="1"/>
  <c r="D55" i="5"/>
  <c r="E55" i="5" s="1"/>
  <c r="F14" i="2"/>
  <c r="G14" i="2"/>
  <c r="F53" i="2"/>
  <c r="G53" i="2"/>
  <c r="E44" i="5"/>
  <c r="D11" i="5" l="1"/>
  <c r="E12" i="5"/>
  <c r="E11" i="5" l="1"/>
  <c r="D10" i="5"/>
  <c r="E10" i="5" s="1"/>
</calcChain>
</file>

<file path=xl/sharedStrings.xml><?xml version="1.0" encoding="utf-8"?>
<sst xmlns="http://schemas.openxmlformats.org/spreadsheetml/2006/main" count="376" uniqueCount="203">
  <si>
    <t>6 Prihodi poslovanja</t>
  </si>
  <si>
    <t>7 Prihodi od prodaje nefinancijske imovine</t>
  </si>
  <si>
    <t>3 Rashodi poslovanja</t>
  </si>
  <si>
    <t>4 Rashodi za nabavu nefinancijske imovine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</si>
  <si>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</si>
  <si>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</si>
  <si>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</si>
  <si>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</si>
  <si>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</si>
  <si>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</si>
  <si>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</si>
  <si>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</si>
  <si>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</si>
  <si>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</si>
  <si>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6415 Prihodi od pozitivnih tečajnih razlika i razlika zbog primjene valutne klauzule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</si>
  <si>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</si>
  <si>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</si>
  <si>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</si>
  <si>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</si>
  <si>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</si>
  <si>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</si>
  <si>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</si>
  <si>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</si>
  <si>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</si>
  <si>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</si>
  <si>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</si>
  <si>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</si>
  <si>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</si>
  <si>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673 Prihodi od HZZO-a na temelju ugovornih obveza</t>
  </si>
  <si>
    <t>6731 Prihodi od HZZO-a na temelju ugovornih obveza</t>
  </si>
  <si>
    <t>68 Kazne, upravne mjere i ostali prihodi</t>
  </si>
  <si>
    <t>683 Ostali prihodi</t>
  </si>
  <si>
    <t>6831 Ostali prihodi</t>
  </si>
  <si>
    <t>72 Prihodi od prodaje proizvedene dugotrajne imovine</t>
  </si>
  <si>
    <t>722 Prihodi od prodaje postrojenja i opreme</t>
  </si>
  <si>
    <t>7222 Komunikacijska oprema</t>
  </si>
  <si>
    <t>723 Prihodi od prodaje prijevoznih sredstava</t>
  </si>
  <si>
    <t>7231 Prijevozna sredstva u cestovnom prometu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</si>
  <si>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</si>
  <si>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</si>
  <si>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</si>
  <si>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</si>
  <si>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</si>
  <si>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</si>
  <si>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</si>
  <si>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</si>
  <si>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</si>
  <si>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</si>
  <si>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</si>
  <si>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</si>
  <si>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</si>
  <si>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</si>
  <si>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</si>
  <si>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</si>
  <si>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</si>
  <si>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</si>
  <si>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</si>
  <si>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</si>
  <si>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</si>
  <si>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</si>
  <si>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</si>
  <si>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</si>
  <si>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</si>
  <si>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</si>
  <si>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</si>
  <si>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</si>
  <si>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</si>
  <si>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</si>
  <si>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</si>
  <si>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</si>
  <si>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</si>
  <si>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</si>
  <si>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</si>
  <si>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</si>
  <si>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</si>
  <si>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</si>
  <si>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</si>
  <si>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</si>
  <si>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</si>
  <si>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</si>
  <si>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</si>
  <si>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</si>
  <si>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</si>
  <si>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</si>
  <si>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</si>
  <si>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</si>
  <si>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</si>
  <si>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41 Rashodi za nabavu neproizvedene dugotrajne imovine</t>
  </si>
  <si>
    <t>412 Nematerijalna imovina</t>
  </si>
  <si>
    <t>4123 Licence</t>
  </si>
  <si>
    <t>42 Rashodi za nabavu proizvedene dugotrajne imovine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</si>
  <si>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</si>
  <si>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</si>
  <si>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</si>
  <si>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</si>
  <si>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</si>
  <si>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</si>
  <si>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</si>
  <si>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</si>
  <si>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426 Nematerijalna proizvedena imovina</t>
  </si>
  <si>
    <t>4262 Ulaganja u računalne programe</t>
  </si>
  <si>
    <t>45 Rashodi za dodatna ulaganja na nefinancijskoj imovini</t>
  </si>
  <si>
    <t>Izvor: 1 OPĆI PRIHODI I PRIMICI</t>
  </si>
  <si>
    <t>Izvor: 11 Opći prihodi i primici</t>
  </si>
  <si>
    <t>Izvor: 3 VLASTITI PRIHODI</t>
  </si>
  <si>
    <t>Izvor: 31 Vlastiti prihodi</t>
  </si>
  <si>
    <t>Izvor: 4 PRIHODI ZA POSEBNE NAMJENE</t>
  </si>
  <si>
    <t>Izvor: 43 Ostali prihodi za posebne namjene</t>
  </si>
  <si>
    <t>Izvor: 44 Decentralizirana sredstva</t>
  </si>
  <si>
    <t>Izvor: 5 POMOĆI</t>
  </si>
  <si>
    <t>Izvor: 51 Pomoći EU</t>
  </si>
  <si>
    <t>Izvor: 52 Ostale pomoći</t>
  </si>
  <si>
    <t>Izvor: 6 DONACIJE</t>
  </si>
  <si>
    <t>Izvor: 61 Donacije</t>
  </si>
  <si>
    <t>Izvor: 7 PRIHODI OD NEFINANCIJSKE IMOVINE I NADOKNADE ŠTETA S OSNOVA OSIGURANJA</t>
  </si>
  <si>
    <t>Izvor: 71 Prihodi od nefinancijske imovine</t>
  </si>
  <si>
    <t>Funk. klas: 01 Opće javne usluge</t>
  </si>
  <si>
    <t>Funk. klas: 07 Zdravstvo</t>
  </si>
  <si>
    <t>SVEUKUPNO</t>
  </si>
  <si>
    <t>Razdjel: 016 UPRAVNI ODJEL ZA ZDRAVSTVO, SOCIJALNU SKRB, CIVILNO DRUŠTVO I HRVATSKE BRANITELJE</t>
  </si>
  <si>
    <t>Glava: 01602 ZDRAVSTVENA ZAŠTITA</t>
  </si>
  <si>
    <t>47502 NASTAVNI ZAVOD ZA HITNU MEDICINU VARAŽDINSKE ŽUPANIJE</t>
  </si>
  <si>
    <t>Program: 1140 PROGRAMI EUROPSKIH POSLOVA</t>
  </si>
  <si>
    <t>K114001 Međunarodni projekti u zdravstvu</t>
  </si>
  <si>
    <t>Program: 1290 PROGRAMI U ZDRAVSTVENOJ ZAŠTITI IZNAD ZAKONSKOG STANDARDA</t>
  </si>
  <si>
    <t>A129008 Nabava opreme i dodatna ulaganja u zdravstvene objekte</t>
  </si>
  <si>
    <t>4231 Prijevozna sredstva</t>
  </si>
  <si>
    <t>A129009 Program "Zdrava županija"</t>
  </si>
  <si>
    <t>Program: 1320 JAVNE USTANOVE U ZDRAVSTVU</t>
  </si>
  <si>
    <t>A132001 Redovna djelatnost ustanova u zdravstvu</t>
  </si>
  <si>
    <t>K132001 Investicijsko ulaganje-izgradnja objekata, nabava opreme</t>
  </si>
  <si>
    <t>K132002 Informatizacija</t>
  </si>
  <si>
    <t>T132001 Investicijsko i tekuće održavanje objekata i opreme</t>
  </si>
  <si>
    <t>NASTAVNOG ZAVODA ZA HITNU MEDICINU VARAŽDINSKE ŽUPANIJE</t>
  </si>
  <si>
    <t>I. OPĆI DIO</t>
  </si>
  <si>
    <t>II. POSEBNI DIO</t>
  </si>
  <si>
    <t>3291 Naknade za rad predstavničkih i izvršnih tijela, povjerenstava i sl.</t>
  </si>
  <si>
    <t>013 Opće usluge</t>
  </si>
  <si>
    <t>072 Službe za vanjske pacijente</t>
  </si>
  <si>
    <t>076 Poslovi i usluge zdravstva koji nisu drugdje svrstani</t>
  </si>
  <si>
    <t>Brojčana oznaka i naziv</t>
  </si>
  <si>
    <t>SAŽETAK RAČUNA PRIHODA I RASHODA I RAČUNA FINANCIRANJA</t>
  </si>
  <si>
    <t>6=5/2*100</t>
  </si>
  <si>
    <t>7=5/4*100</t>
  </si>
  <si>
    <t>8 Primici od financijske imovine i zaduživanja</t>
  </si>
  <si>
    <t>5 Izdaci za financijsku imovinu i otplate zajmova</t>
  </si>
  <si>
    <t>RAZLIKA PRIMITAKA I IZDATAKA</t>
  </si>
  <si>
    <t xml:space="preserve">PRIJENOS VIŠKA/MANJKA U SLIJEDEĆE RAZDOBLJE </t>
  </si>
  <si>
    <t>RAČUN PRIHODA I RASHODA</t>
  </si>
  <si>
    <t>UKUPNO RASHODI</t>
  </si>
  <si>
    <t xml:space="preserve">Indeks </t>
  </si>
  <si>
    <t>5=4/3*100</t>
  </si>
  <si>
    <t>UKUPNO PRIHODI</t>
  </si>
  <si>
    <t>PRIHODI I PRIMICI</t>
  </si>
  <si>
    <t>RASHODI I IZDACI</t>
  </si>
  <si>
    <t>A. RAČUN PRIHODA I RASHODA</t>
  </si>
  <si>
    <t>B.RAČUN FINANCIRANJA</t>
  </si>
  <si>
    <t>Članak 1.</t>
  </si>
  <si>
    <t>Članak 2.</t>
  </si>
  <si>
    <t>Tablica 1. Prihodi i rashodi prema ekonomskoj klasifikaciji</t>
  </si>
  <si>
    <t>Tablica 2. Prihodi i rashodi prema izvorima financiranja</t>
  </si>
  <si>
    <t>Tablica 3. Rashodi prema funkcijskoj klasifikaciji</t>
  </si>
  <si>
    <t>Članak 3.</t>
  </si>
  <si>
    <t>Rashodi i izdaci u Posebnom dijelu Financijskog plana iskazani po programskoj klasifikaciji, iskazani po izvorima financiranja i ekonomskoj 
klasifikaciji, raspoređeni u programe koji se sastoje od aktivnosti i projekata izvršeni su kako slijedi:</t>
  </si>
  <si>
    <t>Članak 4.</t>
  </si>
  <si>
    <t>Pihodi ukupno</t>
  </si>
  <si>
    <t>Rashodi ukupno</t>
  </si>
  <si>
    <t>RAZLIKA PRIHODA I RASHODA (višak/manjak)</t>
  </si>
  <si>
    <t xml:space="preserve">C. FINANCIJSKI PLAN UKUPNO </t>
  </si>
  <si>
    <t>RAZLIKA - višak/manjak</t>
  </si>
  <si>
    <t>D. PRIJENOS SREDSTAVA IZ PRETHODNE GODINE</t>
  </si>
  <si>
    <t>VIŠAK PRIHODA za raspodjelu (preneseni)</t>
  </si>
  <si>
    <t>Izvještaj po programskoj klasifikaciji</t>
  </si>
  <si>
    <t>MANJAK PRIHODA za pokriće (preneseni)</t>
  </si>
  <si>
    <t xml:space="preserve">         Predsjednica Upravnog vijeća:</t>
  </si>
  <si>
    <t xml:space="preserve">         Valerija Paljak, mag.prim.educ.</t>
  </si>
  <si>
    <t xml:space="preserve">Tekući plan 2024. </t>
  </si>
  <si>
    <t>Izvorni plan 2024.</t>
  </si>
  <si>
    <t>ZA 2024. GODINU</t>
  </si>
  <si>
    <t>Sažetak polugodišnjeg izvještaja o izvršenju Financijskog plana za 2024. godinu izgleda kako slijedi:</t>
  </si>
  <si>
    <t>PRIJEDLOG POLUGODIŠNJEG IZVJEŠTAJA O IZVRŠENJU FINANCIJSKOG PLANA</t>
  </si>
  <si>
    <t>Izvršenje
 I-VI 2023. (1)</t>
  </si>
  <si>
    <t>Izvorni plan 2024. (2)</t>
  </si>
  <si>
    <t>Tekući plan 2024. (3)</t>
  </si>
  <si>
    <t>Indeks % (6)</t>
  </si>
  <si>
    <t>Indeks % (5)</t>
  </si>
  <si>
    <t>Oznaka</t>
  </si>
  <si>
    <t>4511 Dodatna ulaganja na građevinskim objektima</t>
  </si>
  <si>
    <t xml:space="preserve">Izvršenje              I-VI 2024.  (4)
</t>
  </si>
  <si>
    <t xml:space="preserve">Prihodi i rashodi te primici i izdaci ostvareni su, odnosno izvršeni u 2024. godini u Računu prihoda i rashoda i Računu financiranja, uz usporedbu prethodne godine, kako slijedi: </t>
  </si>
  <si>
    <t xml:space="preserve">Izvršenje                   I-VI 2024.  (4)
</t>
  </si>
  <si>
    <t>Indeks %                   (5)</t>
  </si>
  <si>
    <t>Indeks %                (6)</t>
  </si>
  <si>
    <t xml:space="preserve">Izvršenje                  I-VI 2024. 
</t>
  </si>
  <si>
    <t xml:space="preserve">Izvršenje                    I-VI 2024.  (4)
</t>
  </si>
  <si>
    <t>Indeks %             (5)</t>
  </si>
  <si>
    <t xml:space="preserve">Izvršenje                   I-VI 2024.              (4)
</t>
  </si>
  <si>
    <t>Prijedlog polugodišnjeg izvještaja o izvršenju Financijskog plana za 2024. godinu objavljuje se na mrežnim stranicama Nastavnog zavoda za hitnu medicinu Varaždinske županije, a stupa na snagu danom donošenja Polugodišnjeg izvještaja o izvršenju Proračuna Varaždinske županije za 2024. godinu.</t>
  </si>
  <si>
    <t>451 Dodatna ulaganja na građevinskim objektima</t>
  </si>
  <si>
    <t xml:space="preserve">     KLASA: 510-10/23-03/664</t>
  </si>
  <si>
    <t xml:space="preserve">     URBROJ: 2186-1-24-01-24-2</t>
  </si>
  <si>
    <t xml:space="preserve">     Varaždin, 25.07.2024.</t>
  </si>
  <si>
    <t>Temeljem odredbi članka 86. stavka 1. Zakona o proračunu (NN 144/21.), te članka 52. stavka 4. Pravilnika o polugodišnjem i godišnjem izvještaju o izvršenju proračuna i financijskog plana (NN 85/23.), članka 29. Odluke o izvršavanju Proračuna Varaždinske županije za 2024. godinu (Službeni vjesnik Varaždinske županije br. 101/23) te članka 15. Statuta Nastavnog zavoda za hitnu medicinu Varaždinske županije, Upravno vijeće na sjednici održanoj 25.07.2024.godine, usvaja: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</si>
</sst>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;[Red]#,##0.00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5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8"/>
      <color rgb="FF000000"/>
      <name val="Verdana"/>
      <family val="2"/>
      <charset val="238"/>
    </font>
    <font>
      <sz val="8"/>
      <color theme="1"/>
      <name val="Verdana"/>
      <family val="2"/>
      <charset val="238"/>
    </font>
    <font>
      <sz val="9"/>
      <color theme="0"/>
      <name val="Verdana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Verdana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/>
    <xf numFmtId="0" fontId="42" fillId="0" borderId="0"/>
  </cellStyleXfs>
  <cellXfs count="207">
    <xf numFmtId="0" fontId="0" fillId="0" borderId="0" xfId="0"/>
    <xf numFmtId="0" fontId="18" fillId="0" borderId="0" xfId="0" applyFont="1" applyAlignment="1">
      <alignment horizontal="left" indent="1"/>
    </xf>
    <xf numFmtId="4" fontId="21" fillId="33" borderId="10" xfId="0" applyNumberFormat="1" applyFont="1" applyFill="1" applyBorder="1" applyAlignment="1">
      <alignment horizontal="right" wrapText="1" indent="1"/>
    </xf>
    <xf numFmtId="4" fontId="22" fillId="33" borderId="10" xfId="0" applyNumberFormat="1" applyFont="1" applyFill="1" applyBorder="1" applyAlignment="1">
      <alignment horizontal="right" wrapText="1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0" fontId="24" fillId="0" borderId="0" xfId="0" applyFont="1" applyAlignment="1">
      <alignment horizontal="left" indent="1"/>
    </xf>
    <xf numFmtId="0" fontId="21" fillId="33" borderId="14" xfId="0" applyFont="1" applyFill="1" applyBorder="1" applyAlignment="1">
      <alignment horizontal="left" wrapText="1" indent="1"/>
    </xf>
    <xf numFmtId="0" fontId="26" fillId="0" borderId="0" xfId="0" applyFont="1" applyAlignment="1">
      <alignment horizontal="left" inden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1" fillId="33" borderId="14" xfId="0" applyFont="1" applyFill="1" applyBorder="1" applyAlignment="1">
      <alignment horizontal="left" wrapText="1" indent="2"/>
    </xf>
    <xf numFmtId="0" fontId="21" fillId="33" borderId="14" xfId="0" applyFont="1" applyFill="1" applyBorder="1" applyAlignment="1">
      <alignment horizontal="left" wrapText="1" indent="3"/>
    </xf>
    <xf numFmtId="0" fontId="22" fillId="33" borderId="14" xfId="0" applyFont="1" applyFill="1" applyBorder="1" applyAlignment="1">
      <alignment horizontal="left" wrapText="1" indent="3"/>
    </xf>
    <xf numFmtId="4" fontId="22" fillId="33" borderId="10" xfId="0" applyNumberFormat="1" applyFont="1" applyFill="1" applyBorder="1" applyAlignment="1">
      <alignment horizontal="left" wrapText="1" indent="1"/>
    </xf>
    <xf numFmtId="4" fontId="29" fillId="33" borderId="10" xfId="0" applyNumberFormat="1" applyFont="1" applyFill="1" applyBorder="1" applyAlignment="1">
      <alignment horizontal="right" wrapText="1" indent="1"/>
    </xf>
    <xf numFmtId="4" fontId="22" fillId="33" borderId="10" xfId="0" applyNumberFormat="1" applyFont="1" applyFill="1" applyBorder="1" applyAlignment="1">
      <alignment horizontal="right" vertical="center" wrapText="1" indent="1"/>
    </xf>
    <xf numFmtId="0" fontId="30" fillId="34" borderId="0" xfId="0" applyFont="1" applyFill="1" applyAlignment="1">
      <alignment horizontal="center"/>
    </xf>
    <xf numFmtId="164" fontId="30" fillId="34" borderId="0" xfId="0" applyNumberFormat="1" applyFont="1" applyFill="1" applyAlignment="1">
      <alignment horizontal="center"/>
    </xf>
    <xf numFmtId="0" fontId="0" fillId="34" borderId="0" xfId="0" applyFill="1"/>
    <xf numFmtId="164" fontId="0" fillId="34" borderId="0" xfId="0" applyNumberFormat="1" applyFill="1"/>
    <xf numFmtId="0" fontId="26" fillId="34" borderId="0" xfId="0" applyFont="1" applyFill="1" applyAlignment="1">
      <alignment horizontal="left"/>
    </xf>
    <xf numFmtId="4" fontId="20" fillId="35" borderId="10" xfId="0" applyNumberFormat="1" applyFont="1" applyFill="1" applyBorder="1" applyAlignment="1">
      <alignment horizontal="right" wrapText="1" indent="1"/>
    </xf>
    <xf numFmtId="4" fontId="21" fillId="0" borderId="10" xfId="0" applyNumberFormat="1" applyFont="1" applyBorder="1" applyAlignment="1">
      <alignment horizontal="right" wrapText="1" indent="1"/>
    </xf>
    <xf numFmtId="4" fontId="21" fillId="36" borderId="10" xfId="0" applyNumberFormat="1" applyFont="1" applyFill="1" applyBorder="1" applyAlignment="1">
      <alignment horizontal="right" wrapText="1" indent="1"/>
    </xf>
    <xf numFmtId="0" fontId="20" fillId="35" borderId="14" xfId="0" applyFont="1" applyFill="1" applyBorder="1" applyAlignment="1">
      <alignment horizontal="left" wrapText="1" indent="1"/>
    </xf>
    <xf numFmtId="0" fontId="21" fillId="36" borderId="14" xfId="0" applyFont="1" applyFill="1" applyBorder="1" applyAlignment="1">
      <alignment horizontal="left" wrapText="1" indent="1"/>
    </xf>
    <xf numFmtId="0" fontId="22" fillId="33" borderId="14" xfId="0" applyFont="1" applyFill="1" applyBorder="1" applyAlignment="1">
      <alignment horizontal="left" wrapText="1" indent="1"/>
    </xf>
    <xf numFmtId="4" fontId="22" fillId="33" borderId="15" xfId="0" applyNumberFormat="1" applyFont="1" applyFill="1" applyBorder="1" applyAlignment="1">
      <alignment horizontal="right" wrapText="1" indent="1"/>
    </xf>
    <xf numFmtId="4" fontId="21" fillId="33" borderId="15" xfId="0" applyNumberFormat="1" applyFont="1" applyFill="1" applyBorder="1" applyAlignment="1">
      <alignment horizontal="right" wrapText="1" indent="1"/>
    </xf>
    <xf numFmtId="4" fontId="21" fillId="36" borderId="15" xfId="0" applyNumberFormat="1" applyFont="1" applyFill="1" applyBorder="1" applyAlignment="1">
      <alignment horizontal="right" wrapText="1" indent="1"/>
    </xf>
    <xf numFmtId="0" fontId="21" fillId="33" borderId="14" xfId="0" applyFont="1" applyFill="1" applyBorder="1" applyAlignment="1">
      <alignment horizontal="left" wrapText="1" indent="4"/>
    </xf>
    <xf numFmtId="0" fontId="22" fillId="33" borderId="14" xfId="0" applyFont="1" applyFill="1" applyBorder="1" applyAlignment="1">
      <alignment horizontal="left" wrapText="1" indent="5"/>
    </xf>
    <xf numFmtId="0" fontId="22" fillId="33" borderId="14" xfId="0" applyFont="1" applyFill="1" applyBorder="1" applyAlignment="1">
      <alignment horizontal="left" wrapText="1" indent="4"/>
    </xf>
    <xf numFmtId="0" fontId="22" fillId="33" borderId="16" xfId="0" applyFont="1" applyFill="1" applyBorder="1" applyAlignment="1">
      <alignment horizontal="left" wrapText="1" indent="5"/>
    </xf>
    <xf numFmtId="4" fontId="22" fillId="33" borderId="17" xfId="0" applyNumberFormat="1" applyFont="1" applyFill="1" applyBorder="1" applyAlignment="1">
      <alignment horizontal="right" wrapText="1" indent="1"/>
    </xf>
    <xf numFmtId="4" fontId="20" fillId="35" borderId="15" xfId="0" applyNumberFormat="1" applyFont="1" applyFill="1" applyBorder="1" applyAlignment="1">
      <alignment horizontal="right" wrapText="1" indent="1"/>
    </xf>
    <xf numFmtId="4" fontId="22" fillId="33" borderId="15" xfId="0" applyNumberFormat="1" applyFont="1" applyFill="1" applyBorder="1" applyAlignment="1">
      <alignment horizontal="left" wrapText="1" indent="1"/>
    </xf>
    <xf numFmtId="4" fontId="22" fillId="33" borderId="17" xfId="0" applyNumberFormat="1" applyFont="1" applyFill="1" applyBorder="1" applyAlignment="1">
      <alignment horizontal="left" wrapText="1" indent="1"/>
    </xf>
    <xf numFmtId="4" fontId="22" fillId="33" borderId="18" xfId="0" applyNumberFormat="1" applyFont="1" applyFill="1" applyBorder="1" applyAlignment="1">
      <alignment horizontal="left" wrapText="1" indent="1"/>
    </xf>
    <xf numFmtId="4" fontId="21" fillId="0" borderId="15" xfId="0" applyNumberFormat="1" applyFont="1" applyBorder="1" applyAlignment="1">
      <alignment horizontal="right" wrapText="1" indent="1"/>
    </xf>
    <xf numFmtId="4" fontId="22" fillId="0" borderId="15" xfId="0" applyNumberFormat="1" applyFont="1" applyBorder="1" applyAlignment="1">
      <alignment horizontal="right" wrapText="1" indent="1"/>
    </xf>
    <xf numFmtId="4" fontId="31" fillId="33" borderId="10" xfId="0" applyNumberFormat="1" applyFont="1" applyFill="1" applyBorder="1" applyAlignment="1">
      <alignment horizontal="right" wrapText="1" indent="1"/>
    </xf>
    <xf numFmtId="4" fontId="22" fillId="0" borderId="10" xfId="0" applyNumberFormat="1" applyFont="1" applyBorder="1" applyAlignment="1">
      <alignment horizontal="right" wrapText="1" indent="1"/>
    </xf>
    <xf numFmtId="4" fontId="31" fillId="0" borderId="15" xfId="0" applyNumberFormat="1" applyFont="1" applyBorder="1" applyAlignment="1">
      <alignment horizontal="right" wrapText="1" indent="1"/>
    </xf>
    <xf numFmtId="4" fontId="32" fillId="33" borderId="10" xfId="0" applyNumberFormat="1" applyFont="1" applyFill="1" applyBorder="1" applyAlignment="1">
      <alignment horizontal="right" wrapText="1" indent="1"/>
    </xf>
    <xf numFmtId="0" fontId="33" fillId="0" borderId="0" xfId="0" applyFont="1" applyAlignment="1">
      <alignment horizontal="left" indent="1"/>
    </xf>
    <xf numFmtId="0" fontId="31" fillId="0" borderId="0" xfId="0" applyFont="1" applyAlignment="1">
      <alignment horizontal="left" indent="1"/>
    </xf>
    <xf numFmtId="0" fontId="34" fillId="0" borderId="0" xfId="0" applyFont="1" applyAlignment="1">
      <alignment horizontal="left" indent="1"/>
    </xf>
    <xf numFmtId="0" fontId="22" fillId="33" borderId="14" xfId="0" applyFont="1" applyFill="1" applyBorder="1" applyAlignment="1">
      <alignment horizontal="left" wrapText="1" indent="2"/>
    </xf>
    <xf numFmtId="0" fontId="22" fillId="33" borderId="16" xfId="0" applyFont="1" applyFill="1" applyBorder="1" applyAlignment="1">
      <alignment horizontal="left" wrapText="1" indent="2"/>
    </xf>
    <xf numFmtId="2" fontId="21" fillId="33" borderId="10" xfId="0" applyNumberFormat="1" applyFont="1" applyFill="1" applyBorder="1" applyAlignment="1">
      <alignment horizontal="right" wrapText="1" indent="1"/>
    </xf>
    <xf numFmtId="2" fontId="22" fillId="33" borderId="10" xfId="0" applyNumberFormat="1" applyFont="1" applyFill="1" applyBorder="1" applyAlignment="1">
      <alignment horizontal="right" wrapText="1" indent="1"/>
    </xf>
    <xf numFmtId="2" fontId="22" fillId="33" borderId="17" xfId="0" applyNumberFormat="1" applyFont="1" applyFill="1" applyBorder="1" applyAlignment="1">
      <alignment horizontal="right" wrapText="1" indent="1"/>
    </xf>
    <xf numFmtId="2" fontId="22" fillId="33" borderId="15" xfId="0" applyNumberFormat="1" applyFont="1" applyFill="1" applyBorder="1" applyAlignment="1">
      <alignment horizontal="right" wrapText="1" indent="1"/>
    </xf>
    <xf numFmtId="2" fontId="22" fillId="33" borderId="18" xfId="0" applyNumberFormat="1" applyFont="1" applyFill="1" applyBorder="1" applyAlignment="1">
      <alignment horizontal="right" wrapText="1" indent="1"/>
    </xf>
    <xf numFmtId="0" fontId="18" fillId="34" borderId="0" xfId="0" applyFont="1" applyFill="1" applyAlignment="1">
      <alignment horizontal="left" indent="1"/>
    </xf>
    <xf numFmtId="0" fontId="35" fillId="0" borderId="0" xfId="0" applyFont="1" applyAlignment="1">
      <alignment horizontal="center" vertical="center" wrapText="1" indent="1"/>
    </xf>
    <xf numFmtId="0" fontId="35" fillId="0" borderId="24" xfId="0" applyFont="1" applyBorder="1" applyAlignment="1">
      <alignment horizontal="center" vertical="center" wrapText="1" indent="1"/>
    </xf>
    <xf numFmtId="0" fontId="36" fillId="0" borderId="22" xfId="0" applyFont="1" applyBorder="1" applyAlignment="1">
      <alignment horizontal="center" vertical="center" wrapText="1" indent="1"/>
    </xf>
    <xf numFmtId="0" fontId="36" fillId="0" borderId="0" xfId="0" applyFont="1" applyAlignment="1">
      <alignment horizontal="center" vertical="center" wrapText="1" indent="1"/>
    </xf>
    <xf numFmtId="0" fontId="36" fillId="0" borderId="24" xfId="0" applyFont="1" applyBorder="1" applyAlignment="1">
      <alignment horizontal="center" vertical="center" wrapText="1" indent="1"/>
    </xf>
    <xf numFmtId="0" fontId="37" fillId="0" borderId="0" xfId="0" applyFont="1" applyAlignment="1">
      <alignment horizontal="left" indent="1"/>
    </xf>
    <xf numFmtId="0" fontId="36" fillId="0" borderId="27" xfId="0" applyFont="1" applyBorder="1" applyAlignment="1">
      <alignment horizontal="center" vertical="center" wrapText="1" indent="1"/>
    </xf>
    <xf numFmtId="0" fontId="38" fillId="34" borderId="0" xfId="0" applyFont="1" applyFill="1" applyAlignment="1">
      <alignment horizontal="left" indent="1"/>
    </xf>
    <xf numFmtId="0" fontId="39" fillId="34" borderId="14" xfId="0" applyFont="1" applyFill="1" applyBorder="1" applyAlignment="1">
      <alignment horizontal="left" wrapText="1" indent="1"/>
    </xf>
    <xf numFmtId="0" fontId="21" fillId="37" borderId="14" xfId="0" applyFont="1" applyFill="1" applyBorder="1" applyAlignment="1">
      <alignment horizontal="left" wrapText="1" indent="1"/>
    </xf>
    <xf numFmtId="0" fontId="21" fillId="38" borderId="14" xfId="0" applyFont="1" applyFill="1" applyBorder="1" applyAlignment="1">
      <alignment horizontal="left" wrapText="1" indent="1"/>
    </xf>
    <xf numFmtId="4" fontId="21" fillId="38" borderId="10" xfId="0" applyNumberFormat="1" applyFont="1" applyFill="1" applyBorder="1" applyAlignment="1">
      <alignment horizontal="right" wrapText="1" indent="1"/>
    </xf>
    <xf numFmtId="0" fontId="21" fillId="38" borderId="10" xfId="0" applyFont="1" applyFill="1" applyBorder="1" applyAlignment="1">
      <alignment horizontal="right" wrapText="1" indent="1"/>
    </xf>
    <xf numFmtId="0" fontId="21" fillId="38" borderId="16" xfId="0" applyFont="1" applyFill="1" applyBorder="1" applyAlignment="1">
      <alignment horizontal="left" wrapText="1" indent="1"/>
    </xf>
    <xf numFmtId="4" fontId="21" fillId="38" borderId="17" xfId="0" applyNumberFormat="1" applyFont="1" applyFill="1" applyBorder="1" applyAlignment="1">
      <alignment horizontal="right" wrapText="1" indent="1"/>
    </xf>
    <xf numFmtId="0" fontId="21" fillId="38" borderId="17" xfId="0" applyFont="1" applyFill="1" applyBorder="1" applyAlignment="1">
      <alignment horizontal="right" wrapText="1" indent="1"/>
    </xf>
    <xf numFmtId="0" fontId="19" fillId="38" borderId="18" xfId="0" applyFont="1" applyFill="1" applyBorder="1" applyAlignment="1">
      <alignment horizontal="right" wrapText="1" indent="1"/>
    </xf>
    <xf numFmtId="0" fontId="36" fillId="0" borderId="28" xfId="0" applyFont="1" applyBorder="1" applyAlignment="1">
      <alignment horizontal="center" vertical="center" wrapText="1" indent="1"/>
    </xf>
    <xf numFmtId="0" fontId="36" fillId="0" borderId="29" xfId="0" applyFont="1" applyBorder="1" applyAlignment="1">
      <alignment horizontal="center" vertical="center" wrapText="1" indent="1"/>
    </xf>
    <xf numFmtId="0" fontId="36" fillId="0" borderId="30" xfId="0" applyFont="1" applyBorder="1" applyAlignment="1">
      <alignment horizontal="center" vertical="center" wrapText="1" indent="1"/>
    </xf>
    <xf numFmtId="0" fontId="21" fillId="0" borderId="22" xfId="0" applyFont="1" applyBorder="1" applyAlignment="1">
      <alignment horizontal="left" vertical="center" wrapText="1" indent="1"/>
    </xf>
    <xf numFmtId="4" fontId="21" fillId="0" borderId="0" xfId="0" applyNumberFormat="1" applyFont="1" applyAlignment="1">
      <alignment horizontal="center" vertical="center" wrapText="1" indent="1"/>
    </xf>
    <xf numFmtId="4" fontId="21" fillId="0" borderId="31" xfId="0" applyNumberFormat="1" applyFont="1" applyBorder="1" applyAlignment="1">
      <alignment horizontal="right" vertical="center" wrapText="1" indent="1"/>
    </xf>
    <xf numFmtId="4" fontId="21" fillId="0" borderId="0" xfId="0" applyNumberFormat="1" applyFont="1" applyAlignment="1">
      <alignment horizontal="right" vertical="center" wrapText="1" indent="1"/>
    </xf>
    <xf numFmtId="165" fontId="21" fillId="0" borderId="31" xfId="0" applyNumberFormat="1" applyFont="1" applyBorder="1" applyAlignment="1">
      <alignment horizontal="right" vertical="center" wrapText="1" indent="1"/>
    </xf>
    <xf numFmtId="0" fontId="35" fillId="0" borderId="27" xfId="0" applyFont="1" applyBorder="1" applyAlignment="1">
      <alignment horizontal="center" vertical="center" wrapText="1" indent="1"/>
    </xf>
    <xf numFmtId="4" fontId="22" fillId="33" borderId="20" xfId="0" applyNumberFormat="1" applyFont="1" applyFill="1" applyBorder="1" applyAlignment="1">
      <alignment horizontal="right" wrapText="1" indent="1"/>
    </xf>
    <xf numFmtId="4" fontId="21" fillId="33" borderId="32" xfId="0" applyNumberFormat="1" applyFont="1" applyFill="1" applyBorder="1" applyAlignment="1">
      <alignment horizontal="right" wrapText="1" indent="1"/>
    </xf>
    <xf numFmtId="4" fontId="21" fillId="33" borderId="33" xfId="0" applyNumberFormat="1" applyFont="1" applyFill="1" applyBorder="1" applyAlignment="1">
      <alignment horizontal="right" wrapText="1" indent="1"/>
    </xf>
    <xf numFmtId="0" fontId="22" fillId="33" borderId="34" xfId="0" applyFont="1" applyFill="1" applyBorder="1" applyAlignment="1">
      <alignment horizontal="left" wrapText="1" indent="3"/>
    </xf>
    <xf numFmtId="4" fontId="22" fillId="33" borderId="35" xfId="0" applyNumberFormat="1" applyFont="1" applyFill="1" applyBorder="1" applyAlignment="1">
      <alignment horizontal="right" wrapText="1" indent="1"/>
    </xf>
    <xf numFmtId="4" fontId="22" fillId="33" borderId="36" xfId="0" applyNumberFormat="1" applyFont="1" applyFill="1" applyBorder="1" applyAlignment="1">
      <alignment horizontal="right" wrapText="1" indent="1"/>
    </xf>
    <xf numFmtId="4" fontId="21" fillId="33" borderId="27" xfId="0" applyNumberFormat="1" applyFont="1" applyFill="1" applyBorder="1" applyAlignment="1">
      <alignment horizontal="right" wrapText="1" indent="1"/>
    </xf>
    <xf numFmtId="4" fontId="21" fillId="38" borderId="20" xfId="0" applyNumberFormat="1" applyFont="1" applyFill="1" applyBorder="1" applyAlignment="1">
      <alignment horizontal="right" wrapText="1" indent="1"/>
    </xf>
    <xf numFmtId="0" fontId="21" fillId="33" borderId="39" xfId="0" applyFont="1" applyFill="1" applyBorder="1" applyAlignment="1">
      <alignment horizontal="left" wrapText="1" indent="2"/>
    </xf>
    <xf numFmtId="4" fontId="21" fillId="33" borderId="40" xfId="0" applyNumberFormat="1" applyFont="1" applyFill="1" applyBorder="1" applyAlignment="1">
      <alignment horizontal="right" wrapText="1" indent="1"/>
    </xf>
    <xf numFmtId="0" fontId="21" fillId="34" borderId="14" xfId="0" applyFont="1" applyFill="1" applyBorder="1" applyAlignment="1">
      <alignment horizontal="left" wrapText="1" indent="1"/>
    </xf>
    <xf numFmtId="4" fontId="21" fillId="34" borderId="10" xfId="0" applyNumberFormat="1" applyFont="1" applyFill="1" applyBorder="1" applyAlignment="1">
      <alignment horizontal="right" wrapText="1" indent="1"/>
    </xf>
    <xf numFmtId="0" fontId="21" fillId="34" borderId="10" xfId="0" applyFont="1" applyFill="1" applyBorder="1" applyAlignment="1">
      <alignment horizontal="right" wrapText="1" indent="1"/>
    </xf>
    <xf numFmtId="0" fontId="21" fillId="34" borderId="15" xfId="0" applyFont="1" applyFill="1" applyBorder="1" applyAlignment="1">
      <alignment horizontal="right" wrapText="1" indent="1"/>
    </xf>
    <xf numFmtId="2" fontId="21" fillId="38" borderId="15" xfId="0" applyNumberFormat="1" applyFont="1" applyFill="1" applyBorder="1" applyAlignment="1">
      <alignment horizontal="right" wrapText="1" indent="1"/>
    </xf>
    <xf numFmtId="0" fontId="21" fillId="0" borderId="44" xfId="0" applyFont="1" applyBorder="1" applyAlignment="1">
      <alignment horizontal="left" vertical="center" wrapText="1" indent="1"/>
    </xf>
    <xf numFmtId="4" fontId="21" fillId="33" borderId="47" xfId="0" applyNumberFormat="1" applyFont="1" applyFill="1" applyBorder="1" applyAlignment="1">
      <alignment horizontal="right" wrapText="1" indent="1"/>
    </xf>
    <xf numFmtId="4" fontId="21" fillId="38" borderId="15" xfId="0" applyNumberFormat="1" applyFont="1" applyFill="1" applyBorder="1" applyAlignment="1">
      <alignment horizontal="right" wrapText="1" indent="1"/>
    </xf>
    <xf numFmtId="4" fontId="21" fillId="38" borderId="26" xfId="0" applyNumberFormat="1" applyFont="1" applyFill="1" applyBorder="1" applyAlignment="1">
      <alignment horizontal="right" wrapText="1" indent="1"/>
    </xf>
    <xf numFmtId="4" fontId="22" fillId="33" borderId="15" xfId="0" applyNumberFormat="1" applyFont="1" applyFill="1" applyBorder="1" applyAlignment="1">
      <alignment horizontal="right" vertical="center" wrapText="1" indent="1"/>
    </xf>
    <xf numFmtId="4" fontId="22" fillId="33" borderId="26" xfId="0" applyNumberFormat="1" applyFont="1" applyFill="1" applyBorder="1" applyAlignment="1">
      <alignment horizontal="right" wrapText="1" indent="1"/>
    </xf>
    <xf numFmtId="4" fontId="22" fillId="33" borderId="37" xfId="0" applyNumberFormat="1" applyFont="1" applyFill="1" applyBorder="1" applyAlignment="1">
      <alignment horizontal="right" wrapText="1" indent="1"/>
    </xf>
    <xf numFmtId="0" fontId="1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6" fillId="36" borderId="43" xfId="0" applyFont="1" applyFill="1" applyBorder="1" applyAlignment="1">
      <alignment horizontal="center" vertical="center" wrapText="1" indent="1"/>
    </xf>
    <xf numFmtId="2" fontId="39" fillId="34" borderId="15" xfId="0" applyNumberFormat="1" applyFont="1" applyFill="1" applyBorder="1" applyAlignment="1">
      <alignment horizontal="right" wrapText="1" indent="1"/>
    </xf>
    <xf numFmtId="0" fontId="39" fillId="34" borderId="15" xfId="0" applyFont="1" applyFill="1" applyBorder="1" applyAlignment="1">
      <alignment horizontal="right" wrapText="1" indent="1"/>
    </xf>
    <xf numFmtId="0" fontId="39" fillId="34" borderId="10" xfId="0" applyFont="1" applyFill="1" applyBorder="1" applyAlignment="1">
      <alignment horizontal="right" wrapText="1" indent="1"/>
    </xf>
    <xf numFmtId="4" fontId="39" fillId="34" borderId="10" xfId="0" applyNumberFormat="1" applyFont="1" applyFill="1" applyBorder="1" applyAlignment="1">
      <alignment horizontal="right" wrapText="1" indent="1"/>
    </xf>
    <xf numFmtId="0" fontId="21" fillId="36" borderId="15" xfId="0" applyFont="1" applyFill="1" applyBorder="1" applyAlignment="1">
      <alignment horizontal="right" wrapText="1" indent="1"/>
    </xf>
    <xf numFmtId="0" fontId="21" fillId="36" borderId="45" xfId="0" applyFont="1" applyFill="1" applyBorder="1" applyAlignment="1">
      <alignment horizontal="left" wrapText="1" indent="1"/>
    </xf>
    <xf numFmtId="0" fontId="36" fillId="36" borderId="15" xfId="0" applyFont="1" applyFill="1" applyBorder="1" applyAlignment="1">
      <alignment horizontal="center" vertical="center" wrapText="1" indent="1"/>
    </xf>
    <xf numFmtId="0" fontId="23" fillId="34" borderId="0" xfId="0" applyFont="1" applyFill="1" applyAlignment="1">
      <alignment horizontal="left"/>
    </xf>
    <xf numFmtId="0" fontId="21" fillId="36" borderId="21" xfId="0" applyFont="1" applyFill="1" applyBorder="1" applyAlignment="1">
      <alignment horizontal="right" wrapText="1" indent="1"/>
    </xf>
    <xf numFmtId="4" fontId="21" fillId="36" borderId="21" xfId="0" applyNumberFormat="1" applyFont="1" applyFill="1" applyBorder="1" applyAlignment="1">
      <alignment horizontal="right" wrapText="1" indent="1"/>
    </xf>
    <xf numFmtId="0" fontId="36" fillId="36" borderId="21" xfId="0" applyFont="1" applyFill="1" applyBorder="1" applyAlignment="1">
      <alignment horizontal="center" vertical="center" wrapText="1" indent="1"/>
    </xf>
    <xf numFmtId="0" fontId="21" fillId="36" borderId="42" xfId="0" applyFont="1" applyFill="1" applyBorder="1" applyAlignment="1">
      <alignment horizontal="left" vertical="center" wrapText="1" indent="1"/>
    </xf>
    <xf numFmtId="0" fontId="22" fillId="33" borderId="10" xfId="0" applyFont="1" applyFill="1" applyBorder="1" applyAlignment="1">
      <alignment horizontal="right" wrapText="1" indent="1"/>
    </xf>
    <xf numFmtId="0" fontId="22" fillId="34" borderId="14" xfId="0" applyFont="1" applyFill="1" applyBorder="1" applyAlignment="1">
      <alignment horizontal="left" wrapText="1" indent="1"/>
    </xf>
    <xf numFmtId="0" fontId="22" fillId="33" borderId="15" xfId="0" applyFont="1" applyFill="1" applyBorder="1" applyAlignment="1">
      <alignment horizontal="right" wrapText="1" indent="1"/>
    </xf>
    <xf numFmtId="0" fontId="23" fillId="34" borderId="0" xfId="0" applyFont="1" applyFill="1" applyAlignment="1">
      <alignment horizontal="left" wrapText="1"/>
    </xf>
    <xf numFmtId="0" fontId="21" fillId="36" borderId="43" xfId="0" applyFont="1" applyFill="1" applyBorder="1" applyAlignment="1">
      <alignment horizontal="right" wrapText="1" indent="1"/>
    </xf>
    <xf numFmtId="0" fontId="22" fillId="34" borderId="19" xfId="0" applyFont="1" applyFill="1" applyBorder="1" applyAlignment="1">
      <alignment horizontal="left" wrapText="1" indent="1"/>
    </xf>
    <xf numFmtId="4" fontId="21" fillId="36" borderId="43" xfId="0" applyNumberFormat="1" applyFont="1" applyFill="1" applyBorder="1" applyAlignment="1">
      <alignment horizontal="right" wrapText="1" indent="1"/>
    </xf>
    <xf numFmtId="2" fontId="21" fillId="34" borderId="25" xfId="0" applyNumberFormat="1" applyFont="1" applyFill="1" applyBorder="1" applyAlignment="1">
      <alignment horizontal="right" wrapText="1" indent="1"/>
    </xf>
    <xf numFmtId="0" fontId="21" fillId="36" borderId="49" xfId="0" applyFont="1" applyFill="1" applyBorder="1" applyAlignment="1">
      <alignment horizontal="left" wrapText="1" indent="1"/>
    </xf>
    <xf numFmtId="0" fontId="21" fillId="34" borderId="23" xfId="0" applyFont="1" applyFill="1" applyBorder="1" applyAlignment="1">
      <alignment horizontal="right" wrapText="1" indent="1"/>
    </xf>
    <xf numFmtId="0" fontId="22" fillId="33" borderId="33" xfId="0" applyFont="1" applyFill="1" applyBorder="1" applyAlignment="1">
      <alignment horizontal="right" wrapText="1" indent="1"/>
    </xf>
    <xf numFmtId="4" fontId="21" fillId="34" borderId="23" xfId="0" applyNumberFormat="1" applyFont="1" applyFill="1" applyBorder="1" applyAlignment="1">
      <alignment horizontal="right" wrapText="1" indent="1"/>
    </xf>
    <xf numFmtId="0" fontId="22" fillId="33" borderId="44" xfId="0" applyFont="1" applyFill="1" applyBorder="1" applyAlignment="1">
      <alignment horizontal="left" wrapText="1" indent="1"/>
    </xf>
    <xf numFmtId="0" fontId="21" fillId="36" borderId="46" xfId="0" applyFont="1" applyFill="1" applyBorder="1" applyAlignment="1">
      <alignment horizontal="right" wrapText="1" indent="1"/>
    </xf>
    <xf numFmtId="4" fontId="22" fillId="34" borderId="10" xfId="0" applyNumberFormat="1" applyFont="1" applyFill="1" applyBorder="1" applyAlignment="1">
      <alignment horizontal="right" wrapText="1" indent="1"/>
    </xf>
    <xf numFmtId="2" fontId="21" fillId="38" borderId="17" xfId="0" applyNumberFormat="1" applyFont="1" applyFill="1" applyBorder="1" applyAlignment="1">
      <alignment horizontal="right" wrapText="1" indent="1"/>
    </xf>
    <xf numFmtId="0" fontId="31" fillId="0" borderId="0" xfId="0" applyFont="1" applyAlignment="1">
      <alignment horizontal="left"/>
    </xf>
    <xf numFmtId="0" fontId="31" fillId="0" borderId="0" xfId="0" applyFont="1"/>
    <xf numFmtId="2" fontId="39" fillId="34" borderId="10" xfId="0" applyNumberFormat="1" applyFont="1" applyFill="1" applyBorder="1" applyAlignment="1">
      <alignment horizontal="right" wrapText="1" indent="1"/>
    </xf>
    <xf numFmtId="2" fontId="22" fillId="34" borderId="10" xfId="0" applyNumberFormat="1" applyFont="1" applyFill="1" applyBorder="1" applyAlignment="1">
      <alignment horizontal="right" wrapText="1" indent="1"/>
    </xf>
    <xf numFmtId="2" fontId="22" fillId="34" borderId="15" xfId="0" applyNumberFormat="1" applyFont="1" applyFill="1" applyBorder="1" applyAlignment="1">
      <alignment horizontal="right" wrapText="1" indent="1"/>
    </xf>
    <xf numFmtId="2" fontId="21" fillId="0" borderId="31" xfId="0" applyNumberFormat="1" applyFont="1" applyBorder="1" applyAlignment="1">
      <alignment horizontal="right" vertical="center" wrapText="1" indent="1"/>
    </xf>
    <xf numFmtId="2" fontId="21" fillId="0" borderId="24" xfId="0" applyNumberFormat="1" applyFont="1" applyBorder="1" applyAlignment="1">
      <alignment horizontal="right" vertical="center" wrapText="1" indent="1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6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47" fillId="0" borderId="11" xfId="0" applyFont="1" applyBorder="1" applyAlignment="1">
      <alignment horizontal="center" vertical="center" wrapText="1" indent="1"/>
    </xf>
    <xf numFmtId="0" fontId="47" fillId="0" borderId="12" xfId="0" applyFont="1" applyBorder="1" applyAlignment="1">
      <alignment horizontal="center" vertical="center" wrapText="1" indent="1"/>
    </xf>
    <xf numFmtId="0" fontId="47" fillId="0" borderId="13" xfId="0" applyFont="1" applyBorder="1" applyAlignment="1">
      <alignment horizontal="center" vertical="center" wrapText="1" indent="1"/>
    </xf>
    <xf numFmtId="0" fontId="47" fillId="0" borderId="12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top" wrapText="1"/>
    </xf>
    <xf numFmtId="0" fontId="27" fillId="0" borderId="0" xfId="0" applyFont="1" applyAlignment="1">
      <alignment horizontal="center"/>
    </xf>
    <xf numFmtId="0" fontId="47" fillId="0" borderId="12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45" fillId="34" borderId="0" xfId="0" applyFont="1" applyFill="1" applyAlignment="1">
      <alignment wrapText="1"/>
    </xf>
    <xf numFmtId="0" fontId="24" fillId="0" borderId="0" xfId="0" applyFont="1" applyAlignment="1">
      <alignment horizontal="right" indent="1"/>
    </xf>
    <xf numFmtId="0" fontId="35" fillId="0" borderId="28" xfId="0" applyFont="1" applyBorder="1" applyAlignment="1">
      <alignment horizontal="center" vertical="center" wrapText="1" indent="1"/>
    </xf>
    <xf numFmtId="0" fontId="35" fillId="0" borderId="29" xfId="0" applyFont="1" applyBorder="1" applyAlignment="1">
      <alignment horizontal="center" vertical="center" wrapText="1" indent="1"/>
    </xf>
    <xf numFmtId="0" fontId="35" fillId="0" borderId="48" xfId="0" applyFont="1" applyBorder="1" applyAlignment="1">
      <alignment horizontal="center" vertical="center" wrapText="1" indent="1"/>
    </xf>
    <xf numFmtId="4" fontId="35" fillId="33" borderId="15" xfId="0" applyNumberFormat="1" applyFont="1" applyFill="1" applyBorder="1" applyAlignment="1">
      <alignment horizontal="right" wrapText="1" indent="1"/>
    </xf>
    <xf numFmtId="4" fontId="35" fillId="33" borderId="15" xfId="0" applyNumberFormat="1" applyFont="1" applyFill="1" applyBorder="1" applyAlignment="1">
      <alignment horizontal="left" wrapText="1" indent="1"/>
    </xf>
    <xf numFmtId="0" fontId="22" fillId="33" borderId="19" xfId="0" applyFont="1" applyFill="1" applyBorder="1" applyAlignment="1">
      <alignment horizontal="left" wrapText="1" indent="3"/>
    </xf>
    <xf numFmtId="4" fontId="22" fillId="33" borderId="23" xfId="0" applyNumberFormat="1" applyFont="1" applyFill="1" applyBorder="1" applyAlignment="1">
      <alignment horizontal="right" wrapText="1" indent="1"/>
    </xf>
    <xf numFmtId="4" fontId="22" fillId="33" borderId="23" xfId="0" applyNumberFormat="1" applyFont="1" applyFill="1" applyBorder="1" applyAlignment="1">
      <alignment horizontal="left" wrapText="1" indent="1"/>
    </xf>
    <xf numFmtId="4" fontId="35" fillId="33" borderId="25" xfId="0" applyNumberFormat="1" applyFont="1" applyFill="1" applyBorder="1" applyAlignment="1">
      <alignment horizontal="left" wrapText="1" indent="1"/>
    </xf>
    <xf numFmtId="0" fontId="22" fillId="33" borderId="38" xfId="0" applyFont="1" applyFill="1" applyBorder="1" applyAlignment="1">
      <alignment horizontal="left" wrapText="1" indent="3"/>
    </xf>
    <xf numFmtId="4" fontId="22" fillId="33" borderId="38" xfId="0" applyNumberFormat="1" applyFont="1" applyFill="1" applyBorder="1" applyAlignment="1">
      <alignment horizontal="right" wrapText="1" indent="1"/>
    </xf>
    <xf numFmtId="4" fontId="22" fillId="33" borderId="38" xfId="0" applyNumberFormat="1" applyFont="1" applyFill="1" applyBorder="1" applyAlignment="1">
      <alignment horizontal="left" wrapText="1" indent="1"/>
    </xf>
    <xf numFmtId="4" fontId="35" fillId="33" borderId="38" xfId="0" applyNumberFormat="1" applyFont="1" applyFill="1" applyBorder="1" applyAlignment="1">
      <alignment horizontal="left" wrapText="1" indent="1"/>
    </xf>
    <xf numFmtId="0" fontId="22" fillId="33" borderId="0" xfId="0" applyFont="1" applyFill="1" applyAlignment="1">
      <alignment horizontal="left" wrapText="1" indent="3"/>
    </xf>
    <xf numFmtId="4" fontId="22" fillId="33" borderId="0" xfId="0" applyNumberFormat="1" applyFont="1" applyFill="1" applyAlignment="1">
      <alignment horizontal="right" wrapText="1" indent="1"/>
    </xf>
    <xf numFmtId="4" fontId="22" fillId="33" borderId="0" xfId="0" applyNumberFormat="1" applyFont="1" applyFill="1" applyAlignment="1">
      <alignment horizontal="left" wrapText="1" indent="1"/>
    </xf>
    <xf numFmtId="4" fontId="35" fillId="33" borderId="41" xfId="0" applyNumberFormat="1" applyFont="1" applyFill="1" applyBorder="1" applyAlignment="1">
      <alignment horizontal="left" wrapText="1" indent="1"/>
    </xf>
    <xf numFmtId="4" fontId="22" fillId="33" borderId="36" xfId="0" applyNumberFormat="1" applyFont="1" applyFill="1" applyBorder="1" applyAlignment="1">
      <alignment horizontal="left" wrapText="1" indent="1"/>
    </xf>
    <xf numFmtId="4" fontId="35" fillId="33" borderId="37" xfId="0" applyNumberFormat="1" applyFont="1" applyFill="1" applyBorder="1" applyAlignment="1">
      <alignment horizontal="left" wrapText="1" indent="1"/>
    </xf>
    <xf numFmtId="0" fontId="22" fillId="33" borderId="0" xfId="0" applyFont="1" applyFill="1" applyAlignment="1">
      <alignment horizontal="left" wrapText="1" indent="5"/>
    </xf>
    <xf numFmtId="0" fontId="24" fillId="0" borderId="0" xfId="0" applyFont="1" applyAlignment="1">
      <alignment horizontal="justify" wrapText="1"/>
    </xf>
    <xf numFmtId="0" fontId="45" fillId="0" borderId="41" xfId="0" applyFont="1" applyBorder="1" applyAlignment="1">
      <alignment horizontal="justify" vertical="center" wrapText="1"/>
    </xf>
    <xf numFmtId="0" fontId="44" fillId="0" borderId="41" xfId="0" applyFont="1" applyBorder="1" applyAlignment="1">
      <alignment horizontal="justify" vertical="center" wrapText="1"/>
    </xf>
    <xf numFmtId="0" fontId="42" fillId="0" borderId="0" xfId="0" applyFont="1" applyAlignment="1">
      <alignment horizontal="justify" vertical="center" wrapText="1"/>
    </xf>
    <xf numFmtId="0" fontId="28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44" fillId="0" borderId="0" xfId="0" applyFont="1" applyAlignment="1">
      <alignment vertic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43" fillId="0" borderId="0" xfId="0" applyFont="1" applyAlignment="1">
      <alignment horizontal="left"/>
    </xf>
    <xf numFmtId="0" fontId="45" fillId="34" borderId="0" xfId="0" applyFont="1" applyFill="1" applyAlignment="1">
      <alignment horizontal="center" wrapText="1"/>
    </xf>
    <xf numFmtId="0" fontId="24" fillId="0" borderId="0" xfId="0" applyFont="1" applyAlignment="1">
      <alignment horizontal="center"/>
    </xf>
    <xf numFmtId="0" fontId="44" fillId="0" borderId="0" xfId="0" applyFont="1" applyAlignment="1">
      <alignment horizontal="justify" wrapTex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indent="1"/>
    </xf>
    <xf numFmtId="0" fontId="42" fillId="34" borderId="0" xfId="0" applyFont="1" applyFill="1" applyAlignment="1">
      <alignment horizontal="left" wrapText="1"/>
    </xf>
    <xf numFmtId="0" fontId="42" fillId="34" borderId="0" xfId="0" applyFont="1" applyFill="1" applyAlignment="1">
      <alignment horizontal="left"/>
    </xf>
    <xf numFmtId="0" fontId="27" fillId="34" borderId="0" xfId="0" applyFont="1" applyFill="1" applyAlignment="1">
      <alignment horizontal="center"/>
    </xf>
    <xf numFmtId="0" fontId="43" fillId="34" borderId="0" xfId="0" applyFont="1" applyFill="1" applyAlignment="1">
      <alignment horizontal="left"/>
    </xf>
    <xf numFmtId="0" fontId="44" fillId="34" borderId="0" xfId="0" applyFont="1" applyFill="1" applyAlignment="1">
      <alignment horizontal="left" wrapText="1"/>
    </xf>
    <xf numFmtId="0" fontId="44" fillId="34" borderId="0" xfId="0" applyFont="1" applyFill="1" applyAlignment="1">
      <alignment horizontal="left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42" xr:uid="{00000000-0005-0000-0000-000022000000}"/>
    <cellStyle name="Neutralno" xfId="8" builtinId="28" customBuiltin="1"/>
    <cellStyle name="Normalno" xfId="0" builtinId="0"/>
    <cellStyle name="Normalno 2" xfId="44" xr:uid="{00000000-0005-0000-0000-000025000000}"/>
    <cellStyle name="Normalno 3" xfId="43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colors>
    <mruColors>
      <color rgb="FFBFBFBF"/>
      <color rgb="FF000000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showGridLines="0" tabSelected="1" workbookViewId="0">
      <selection sqref="A1:G1"/>
    </sheetView>
  </sheetViews>
  <sheetFormatPr defaultRowHeight="11.25" x14ac:dyDescent="0.15"/>
  <cols>
    <col min="1" max="1" width="55.5703125" style="1" customWidth="1"/>
    <col min="2" max="2" width="14.28515625" style="1" customWidth="1"/>
    <col min="3" max="3" width="13.5703125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16384" width="9.140625" style="1"/>
  </cols>
  <sheetData>
    <row r="1" spans="1:7" s="6" customFormat="1" ht="45.75" customHeight="1" x14ac:dyDescent="0.2">
      <c r="A1" s="186" t="s">
        <v>202</v>
      </c>
      <c r="B1" s="186"/>
      <c r="C1" s="186"/>
      <c r="D1" s="186"/>
      <c r="E1" s="186"/>
      <c r="F1" s="186"/>
      <c r="G1" s="186"/>
    </row>
    <row r="2" spans="1:7" s="6" customFormat="1" ht="15.75" x14ac:dyDescent="0.2">
      <c r="A2" s="144"/>
      <c r="B2" s="144"/>
      <c r="C2" s="144"/>
      <c r="D2" s="144"/>
      <c r="E2" s="144"/>
      <c r="F2" s="144"/>
      <c r="G2" s="144"/>
    </row>
    <row r="3" spans="1:7" s="6" customFormat="1" ht="14.25" x14ac:dyDescent="0.2">
      <c r="A3" s="187" t="s">
        <v>180</v>
      </c>
      <c r="B3" s="188"/>
      <c r="C3" s="188"/>
      <c r="D3" s="188"/>
      <c r="E3" s="188"/>
      <c r="F3" s="188"/>
      <c r="G3" s="188"/>
    </row>
    <row r="4" spans="1:7" s="6" customFormat="1" ht="14.25" x14ac:dyDescent="0.2">
      <c r="A4" s="187" t="s">
        <v>133</v>
      </c>
      <c r="B4" s="188"/>
      <c r="C4" s="188"/>
      <c r="D4" s="188"/>
      <c r="E4" s="188"/>
      <c r="F4" s="188"/>
      <c r="G4" s="188"/>
    </row>
    <row r="5" spans="1:7" s="6" customFormat="1" ht="14.25" x14ac:dyDescent="0.2">
      <c r="A5" s="187" t="s">
        <v>178</v>
      </c>
      <c r="B5" s="188"/>
      <c r="C5" s="188"/>
      <c r="D5" s="188"/>
      <c r="E5" s="188"/>
      <c r="F5" s="188"/>
      <c r="G5" s="188"/>
    </row>
    <row r="6" spans="1:7" s="6" customFormat="1" ht="13.5" customHeight="1" x14ac:dyDescent="0.2">
      <c r="A6" s="145"/>
      <c r="B6" s="146"/>
      <c r="C6" s="146"/>
      <c r="D6" s="146"/>
      <c r="E6" s="146"/>
      <c r="F6" s="146"/>
      <c r="G6" s="146"/>
    </row>
    <row r="7" spans="1:7" s="6" customFormat="1" ht="18" customHeight="1" x14ac:dyDescent="0.2">
      <c r="A7" s="189" t="s">
        <v>134</v>
      </c>
      <c r="B7" s="190"/>
      <c r="C7" s="190"/>
      <c r="D7" s="190"/>
      <c r="E7" s="190"/>
      <c r="F7" s="190"/>
      <c r="G7" s="190"/>
    </row>
    <row r="8" spans="1:7" s="6" customFormat="1" ht="11.25" customHeight="1" x14ac:dyDescent="0.2">
      <c r="A8" s="147"/>
      <c r="B8" s="148"/>
      <c r="C8" s="148"/>
      <c r="D8" s="148"/>
      <c r="E8" s="148"/>
      <c r="F8" s="148"/>
      <c r="G8" s="148"/>
    </row>
    <row r="9" spans="1:7" s="6" customFormat="1" ht="12.75" x14ac:dyDescent="0.2">
      <c r="A9" s="189" t="s">
        <v>157</v>
      </c>
      <c r="B9" s="190"/>
      <c r="C9" s="190"/>
      <c r="D9" s="190"/>
      <c r="E9" s="190"/>
      <c r="F9" s="190"/>
      <c r="G9" s="190"/>
    </row>
    <row r="10" spans="1:7" s="6" customFormat="1" ht="15.75" customHeight="1" x14ac:dyDescent="0.2">
      <c r="A10" s="147"/>
      <c r="B10" s="148"/>
      <c r="C10" s="148"/>
      <c r="D10" s="148"/>
      <c r="E10" s="148"/>
      <c r="F10" s="148"/>
      <c r="G10" s="148"/>
    </row>
    <row r="11" spans="1:7" s="6" customFormat="1" ht="15" x14ac:dyDescent="0.2">
      <c r="A11" s="191" t="s">
        <v>179</v>
      </c>
      <c r="B11" s="192"/>
      <c r="C11" s="192"/>
      <c r="D11" s="192"/>
      <c r="E11" s="192"/>
      <c r="F11" s="192"/>
      <c r="G11" s="192"/>
    </row>
    <row r="12" spans="1:7" s="6" customFormat="1" ht="12.75" x14ac:dyDescent="0.2">
      <c r="A12" s="149"/>
      <c r="B12" s="150"/>
      <c r="C12" s="150"/>
      <c r="D12" s="150"/>
      <c r="E12" s="150"/>
      <c r="F12" s="150"/>
      <c r="G12" s="150"/>
    </row>
    <row r="13" spans="1:7" ht="37.5" customHeight="1" thickBot="1" x14ac:dyDescent="0.2">
      <c r="A13" s="184" t="s">
        <v>141</v>
      </c>
      <c r="B13" s="185"/>
      <c r="C13" s="185"/>
      <c r="D13" s="185"/>
      <c r="E13" s="185"/>
      <c r="F13" s="185"/>
      <c r="G13" s="185"/>
    </row>
    <row r="14" spans="1:7" s="63" customFormat="1" ht="31.5" customHeight="1" thickBot="1" x14ac:dyDescent="0.2">
      <c r="A14" s="151" t="s">
        <v>140</v>
      </c>
      <c r="B14" s="157" t="s">
        <v>181</v>
      </c>
      <c r="C14" s="157" t="s">
        <v>182</v>
      </c>
      <c r="D14" s="157" t="s">
        <v>183</v>
      </c>
      <c r="E14" s="154" t="s">
        <v>188</v>
      </c>
      <c r="F14" s="157" t="s">
        <v>185</v>
      </c>
      <c r="G14" s="158" t="s">
        <v>184</v>
      </c>
    </row>
    <row r="15" spans="1:7" s="49" customFormat="1" ht="11.25" customHeight="1" x14ac:dyDescent="0.2">
      <c r="A15" s="163">
        <v>1</v>
      </c>
      <c r="B15" s="164">
        <v>2</v>
      </c>
      <c r="C15" s="165">
        <v>3</v>
      </c>
      <c r="D15" s="164">
        <v>4</v>
      </c>
      <c r="E15" s="165">
        <v>5</v>
      </c>
      <c r="F15" s="165" t="s">
        <v>142</v>
      </c>
      <c r="G15" s="59" t="s">
        <v>143</v>
      </c>
    </row>
    <row r="16" spans="1:7" s="63" customFormat="1" ht="15" customHeight="1" x14ac:dyDescent="0.15">
      <c r="A16" s="120" t="s">
        <v>155</v>
      </c>
      <c r="B16" s="119"/>
      <c r="C16" s="108"/>
      <c r="D16" s="119"/>
      <c r="E16" s="108"/>
      <c r="F16" s="119"/>
      <c r="G16" s="115"/>
    </row>
    <row r="17" spans="1:7" s="65" customFormat="1" ht="12.75" x14ac:dyDescent="0.2">
      <c r="A17" s="66" t="s">
        <v>165</v>
      </c>
      <c r="B17" s="112">
        <f>B18+B19</f>
        <v>2805260.84</v>
      </c>
      <c r="C17" s="112">
        <f>C18+C19</f>
        <v>5963353</v>
      </c>
      <c r="D17" s="112">
        <f>D18+D19</f>
        <v>5963353</v>
      </c>
      <c r="E17" s="112">
        <f>E18+E19</f>
        <v>3578928.49</v>
      </c>
      <c r="F17" s="139">
        <f t="shared" ref="F17:F22" si="0">E17/B17*100</f>
        <v>127.57916978586563</v>
      </c>
      <c r="G17" s="109">
        <f t="shared" ref="G17:G22" si="1">E17/D17*100</f>
        <v>60.015372056626539</v>
      </c>
    </row>
    <row r="18" spans="1:7" ht="12.75" x14ac:dyDescent="0.2">
      <c r="A18" s="28" t="s">
        <v>0</v>
      </c>
      <c r="B18" s="3">
        <v>2803910.84</v>
      </c>
      <c r="C18" s="3">
        <v>5962353</v>
      </c>
      <c r="D18" s="3">
        <v>5962353</v>
      </c>
      <c r="E18" s="3">
        <v>3578928.49</v>
      </c>
      <c r="F18" s="53">
        <f t="shared" si="0"/>
        <v>127.64059537642076</v>
      </c>
      <c r="G18" s="55">
        <f t="shared" si="1"/>
        <v>60.025437775992131</v>
      </c>
    </row>
    <row r="19" spans="1:7" ht="12.75" x14ac:dyDescent="0.2">
      <c r="A19" s="28" t="s">
        <v>1</v>
      </c>
      <c r="B19" s="3">
        <v>1350</v>
      </c>
      <c r="C19" s="3">
        <v>1000</v>
      </c>
      <c r="D19" s="3">
        <v>1000</v>
      </c>
      <c r="E19" s="3">
        <v>0</v>
      </c>
      <c r="F19" s="53">
        <f t="shared" si="0"/>
        <v>0</v>
      </c>
      <c r="G19" s="55">
        <f t="shared" si="1"/>
        <v>0</v>
      </c>
    </row>
    <row r="20" spans="1:7" s="65" customFormat="1" ht="12.75" x14ac:dyDescent="0.2">
      <c r="A20" s="66" t="s">
        <v>166</v>
      </c>
      <c r="B20" s="112">
        <f>B21+B22</f>
        <v>2751830.56</v>
      </c>
      <c r="C20" s="112">
        <f>C21+C22</f>
        <v>5965353</v>
      </c>
      <c r="D20" s="112">
        <f>D21+D22</f>
        <v>5965353</v>
      </c>
      <c r="E20" s="112">
        <f>E21+E22</f>
        <v>3553014.81</v>
      </c>
      <c r="F20" s="139">
        <f t="shared" si="0"/>
        <v>129.11459236065755</v>
      </c>
      <c r="G20" s="109">
        <f t="shared" si="1"/>
        <v>59.560847614550219</v>
      </c>
    </row>
    <row r="21" spans="1:7" ht="12.75" x14ac:dyDescent="0.2">
      <c r="A21" s="28" t="s">
        <v>2</v>
      </c>
      <c r="B21" s="3">
        <v>2386595.2000000002</v>
      </c>
      <c r="C21" s="3">
        <v>5601081</v>
      </c>
      <c r="D21" s="3">
        <v>5601081</v>
      </c>
      <c r="E21" s="3">
        <v>3201421.14</v>
      </c>
      <c r="F21" s="53">
        <f t="shared" si="0"/>
        <v>134.14177402183662</v>
      </c>
      <c r="G21" s="55">
        <f t="shared" si="1"/>
        <v>57.157201261685017</v>
      </c>
    </row>
    <row r="22" spans="1:7" ht="12.75" x14ac:dyDescent="0.2">
      <c r="A22" s="28" t="s">
        <v>3</v>
      </c>
      <c r="B22" s="3">
        <v>365235.36</v>
      </c>
      <c r="C22" s="3">
        <v>364272</v>
      </c>
      <c r="D22" s="3">
        <v>364272</v>
      </c>
      <c r="E22" s="3">
        <v>351593.67</v>
      </c>
      <c r="F22" s="53">
        <f t="shared" si="0"/>
        <v>96.264959121154092</v>
      </c>
      <c r="G22" s="55">
        <f t="shared" si="1"/>
        <v>96.519543088680976</v>
      </c>
    </row>
    <row r="23" spans="1:7" ht="12.75" x14ac:dyDescent="0.2">
      <c r="A23" s="66" t="s">
        <v>167</v>
      </c>
      <c r="B23" s="112">
        <f>B17-B20</f>
        <v>53430.279999999795</v>
      </c>
      <c r="C23" s="112">
        <f>C17-C20</f>
        <v>-2000</v>
      </c>
      <c r="D23" s="112">
        <f>D17-D20</f>
        <v>-2000</v>
      </c>
      <c r="E23" s="112">
        <f>E17-E20</f>
        <v>25913.680000000168</v>
      </c>
      <c r="F23" s="111"/>
      <c r="G23" s="110"/>
    </row>
    <row r="24" spans="1:7" s="57" customFormat="1" ht="15.75" customHeight="1" x14ac:dyDescent="0.2">
      <c r="A24" s="114" t="s">
        <v>156</v>
      </c>
      <c r="B24" s="118"/>
      <c r="C24" s="118"/>
      <c r="D24" s="118"/>
      <c r="E24" s="118"/>
      <c r="F24" s="117"/>
      <c r="G24" s="134"/>
    </row>
    <row r="25" spans="1:7" ht="15.75" customHeight="1" x14ac:dyDescent="0.2">
      <c r="A25" s="133" t="s">
        <v>144</v>
      </c>
      <c r="B25" s="3">
        <v>0</v>
      </c>
      <c r="C25" s="3">
        <v>0</v>
      </c>
      <c r="D25" s="3">
        <v>0</v>
      </c>
      <c r="E25" s="3">
        <v>0</v>
      </c>
      <c r="F25" s="121"/>
      <c r="G25" s="131"/>
    </row>
    <row r="26" spans="1:7" ht="13.5" customHeight="1" x14ac:dyDescent="0.2">
      <c r="A26" s="28" t="s">
        <v>145</v>
      </c>
      <c r="B26" s="3">
        <v>0</v>
      </c>
      <c r="C26" s="3">
        <v>0</v>
      </c>
      <c r="D26" s="3">
        <v>0</v>
      </c>
      <c r="E26" s="3">
        <v>0</v>
      </c>
      <c r="F26" s="121"/>
      <c r="G26" s="123"/>
    </row>
    <row r="27" spans="1:7" ht="12.75" x14ac:dyDescent="0.2">
      <c r="A27" s="94" t="s">
        <v>146</v>
      </c>
      <c r="B27" s="95">
        <v>0</v>
      </c>
      <c r="C27" s="95">
        <v>0</v>
      </c>
      <c r="D27" s="95">
        <v>0</v>
      </c>
      <c r="E27" s="95">
        <v>0</v>
      </c>
      <c r="F27" s="96"/>
      <c r="G27" s="97"/>
    </row>
    <row r="28" spans="1:7" ht="12.75" x14ac:dyDescent="0.2">
      <c r="A28" s="129" t="s">
        <v>168</v>
      </c>
      <c r="B28" s="127"/>
      <c r="C28" s="127"/>
      <c r="D28" s="127"/>
      <c r="E28" s="127"/>
      <c r="F28" s="125"/>
      <c r="G28" s="113"/>
    </row>
    <row r="29" spans="1:7" ht="12.75" x14ac:dyDescent="0.2">
      <c r="A29" s="122" t="s">
        <v>153</v>
      </c>
      <c r="B29" s="135">
        <f>B17</f>
        <v>2805260.84</v>
      </c>
      <c r="C29" s="135">
        <f>C17</f>
        <v>5963353</v>
      </c>
      <c r="D29" s="135">
        <f>D17</f>
        <v>5963353</v>
      </c>
      <c r="E29" s="135">
        <f>E17</f>
        <v>3578928.49</v>
      </c>
      <c r="F29" s="140">
        <f>E29/B29*100</f>
        <v>127.57916978586563</v>
      </c>
      <c r="G29" s="141">
        <f>E29/D29*100</f>
        <v>60.015372056626539</v>
      </c>
    </row>
    <row r="30" spans="1:7" ht="12.75" x14ac:dyDescent="0.2">
      <c r="A30" s="122" t="s">
        <v>154</v>
      </c>
      <c r="B30" s="135">
        <f>B20</f>
        <v>2751830.56</v>
      </c>
      <c r="C30" s="135">
        <f>C20</f>
        <v>5965353</v>
      </c>
      <c r="D30" s="135">
        <f>D20</f>
        <v>5965353</v>
      </c>
      <c r="E30" s="135">
        <f>E20</f>
        <v>3553014.81</v>
      </c>
      <c r="F30" s="140">
        <f>E30/B30*100</f>
        <v>129.11459236065755</v>
      </c>
      <c r="G30" s="141">
        <f>E30/D30*100</f>
        <v>59.560847614550219</v>
      </c>
    </row>
    <row r="31" spans="1:7" ht="15.75" customHeight="1" x14ac:dyDescent="0.2">
      <c r="A31" s="94" t="s">
        <v>169</v>
      </c>
      <c r="B31" s="95">
        <f>B29-B30</f>
        <v>53430.279999999795</v>
      </c>
      <c r="C31" s="95">
        <f>C29-C30</f>
        <v>-2000</v>
      </c>
      <c r="D31" s="95">
        <f>D29-D30</f>
        <v>-2000</v>
      </c>
      <c r="E31" s="95">
        <f>E29-E30</f>
        <v>25913.680000000168</v>
      </c>
      <c r="F31" s="96"/>
      <c r="G31" s="97"/>
    </row>
    <row r="32" spans="1:7" ht="12.75" x14ac:dyDescent="0.2">
      <c r="A32" s="68" t="s">
        <v>170</v>
      </c>
      <c r="B32" s="69"/>
      <c r="C32" s="69"/>
      <c r="D32" s="69"/>
      <c r="E32" s="69"/>
      <c r="F32" s="70"/>
      <c r="G32" s="98"/>
    </row>
    <row r="33" spans="1:7" ht="12.75" x14ac:dyDescent="0.2">
      <c r="A33" s="126" t="s">
        <v>171</v>
      </c>
      <c r="B33" s="132">
        <v>0</v>
      </c>
      <c r="C33" s="132">
        <v>2000</v>
      </c>
      <c r="D33" s="132">
        <v>2000</v>
      </c>
      <c r="E33" s="132">
        <v>35988.68</v>
      </c>
      <c r="F33" s="130"/>
      <c r="G33" s="128"/>
    </row>
    <row r="34" spans="1:7" ht="12.75" x14ac:dyDescent="0.2">
      <c r="A34" s="126" t="s">
        <v>173</v>
      </c>
      <c r="B34" s="132">
        <v>15616.8</v>
      </c>
      <c r="C34" s="132">
        <v>0</v>
      </c>
      <c r="D34" s="132">
        <v>0</v>
      </c>
      <c r="E34" s="132">
        <v>0</v>
      </c>
      <c r="F34" s="130"/>
      <c r="G34" s="128"/>
    </row>
    <row r="35" spans="1:7" ht="16.5" customHeight="1" thickBot="1" x14ac:dyDescent="0.25">
      <c r="A35" s="71" t="s">
        <v>147</v>
      </c>
      <c r="B35" s="72">
        <f>B31+B34</f>
        <v>69047.079999999798</v>
      </c>
      <c r="C35" s="136">
        <f>C31+C33</f>
        <v>0</v>
      </c>
      <c r="D35" s="72">
        <f>D31+D33</f>
        <v>0</v>
      </c>
      <c r="E35" s="72">
        <f>E31+E33</f>
        <v>61902.360000000168</v>
      </c>
      <c r="F35" s="73"/>
      <c r="G35" s="74"/>
    </row>
  </sheetData>
  <mergeCells count="8">
    <mergeCell ref="A13:G13"/>
    <mergeCell ref="A1:G1"/>
    <mergeCell ref="A3:G3"/>
    <mergeCell ref="A4:G4"/>
    <mergeCell ref="A9:G9"/>
    <mergeCell ref="A5:G5"/>
    <mergeCell ref="A7:G7"/>
    <mergeCell ref="A11:G11"/>
  </mergeCells>
  <pageMargins left="0.75" right="0.75" top="1" bottom="1" header="0.5" footer="0.5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1"/>
  <sheetViews>
    <sheetView workbookViewId="0">
      <selection activeCell="A6" sqref="A6:G6"/>
    </sheetView>
  </sheetViews>
  <sheetFormatPr defaultRowHeight="12.75" x14ac:dyDescent="0.2"/>
  <cols>
    <col min="1" max="1" width="50.28515625" style="49" customWidth="1"/>
    <col min="2" max="5" width="13.140625" style="49" bestFit="1" customWidth="1"/>
    <col min="6" max="6" width="13.5703125" style="49" customWidth="1"/>
    <col min="7" max="7" width="14.140625" style="49" customWidth="1"/>
    <col min="8" max="16384" width="9.140625" style="49"/>
  </cols>
  <sheetData>
    <row r="1" spans="1:7" x14ac:dyDescent="0.2">
      <c r="A1" s="193"/>
      <c r="B1" s="193"/>
      <c r="C1" s="193"/>
      <c r="D1" s="193"/>
      <c r="E1" s="193"/>
      <c r="F1" s="193"/>
      <c r="G1" s="193"/>
    </row>
    <row r="2" spans="1:7" ht="15.75" customHeight="1" x14ac:dyDescent="0.2">
      <c r="A2" s="194" t="s">
        <v>134</v>
      </c>
      <c r="B2" s="194"/>
      <c r="C2" s="194"/>
      <c r="D2" s="194"/>
      <c r="E2" s="194"/>
      <c r="F2" s="194"/>
      <c r="G2" s="194"/>
    </row>
    <row r="3" spans="1:7" ht="15.75" customHeight="1" x14ac:dyDescent="0.2">
      <c r="A3" s="159"/>
      <c r="B3" s="159"/>
      <c r="C3" s="159"/>
      <c r="D3" s="159"/>
      <c r="E3" s="159"/>
      <c r="F3" s="159"/>
      <c r="G3" s="159"/>
    </row>
    <row r="4" spans="1:7" x14ac:dyDescent="0.2">
      <c r="A4" s="193" t="s">
        <v>158</v>
      </c>
      <c r="B4" s="197"/>
      <c r="C4" s="197"/>
      <c r="D4" s="197"/>
      <c r="E4" s="197"/>
      <c r="F4" s="197"/>
      <c r="G4" s="197"/>
    </row>
    <row r="5" spans="1:7" ht="6" customHeight="1" x14ac:dyDescent="0.2">
      <c r="A5" s="156"/>
      <c r="B5" s="160"/>
      <c r="C5" s="160"/>
      <c r="D5" s="160"/>
      <c r="E5" s="160"/>
      <c r="F5" s="160"/>
      <c r="G5" s="160"/>
    </row>
    <row r="6" spans="1:7" ht="30" customHeight="1" x14ac:dyDescent="0.25">
      <c r="A6" s="198" t="s">
        <v>189</v>
      </c>
      <c r="B6" s="198"/>
      <c r="C6" s="198"/>
      <c r="D6" s="198"/>
      <c r="E6" s="198"/>
      <c r="F6" s="198"/>
      <c r="G6" s="198"/>
    </row>
    <row r="7" spans="1:7" ht="15.75" customHeight="1" x14ac:dyDescent="0.2">
      <c r="A7" s="183"/>
      <c r="B7" s="183"/>
      <c r="C7" s="183"/>
      <c r="D7" s="183"/>
      <c r="E7" s="183"/>
      <c r="F7" s="183"/>
      <c r="G7" s="183"/>
    </row>
    <row r="8" spans="1:7" ht="15.75" customHeight="1" x14ac:dyDescent="0.2">
      <c r="A8" s="196" t="s">
        <v>148</v>
      </c>
      <c r="B8" s="196"/>
      <c r="C8" s="196"/>
      <c r="D8" s="196"/>
      <c r="E8" s="196"/>
      <c r="F8" s="196"/>
      <c r="G8" s="196"/>
    </row>
    <row r="9" spans="1:7" x14ac:dyDescent="0.2">
      <c r="A9" s="161"/>
      <c r="B9" s="6"/>
      <c r="C9" s="6"/>
      <c r="D9" s="6"/>
      <c r="E9" s="6"/>
      <c r="F9" s="6"/>
      <c r="G9" s="162"/>
    </row>
    <row r="10" spans="1:7" ht="14.25" x14ac:dyDescent="0.2">
      <c r="A10" s="195" t="s">
        <v>159</v>
      </c>
      <c r="B10" s="195"/>
      <c r="C10" s="195"/>
      <c r="D10" s="195"/>
      <c r="E10" s="195"/>
      <c r="F10" s="195"/>
      <c r="G10" s="195"/>
    </row>
    <row r="11" spans="1:7" ht="13.5" customHeight="1" thickBot="1" x14ac:dyDescent="0.25">
      <c r="A11" s="9"/>
      <c r="B11" s="9"/>
      <c r="C11" s="9"/>
      <c r="D11" s="9"/>
      <c r="E11" s="9"/>
      <c r="F11" s="9"/>
      <c r="G11" s="10"/>
    </row>
    <row r="12" spans="1:7" ht="39.75" customHeight="1" thickBot="1" x14ac:dyDescent="0.25">
      <c r="A12" s="151" t="s">
        <v>186</v>
      </c>
      <c r="B12" s="157" t="s">
        <v>181</v>
      </c>
      <c r="C12" s="157" t="s">
        <v>182</v>
      </c>
      <c r="D12" s="157" t="s">
        <v>183</v>
      </c>
      <c r="E12" s="154" t="s">
        <v>196</v>
      </c>
      <c r="F12" s="157" t="s">
        <v>191</v>
      </c>
      <c r="G12" s="158" t="s">
        <v>192</v>
      </c>
    </row>
    <row r="13" spans="1:7" ht="11.25" customHeight="1" x14ac:dyDescent="0.2">
      <c r="A13" s="163">
        <v>1</v>
      </c>
      <c r="B13" s="164">
        <v>2</v>
      </c>
      <c r="C13" s="165">
        <v>3</v>
      </c>
      <c r="D13" s="164">
        <v>4</v>
      </c>
      <c r="E13" s="165">
        <v>5</v>
      </c>
      <c r="F13" s="165" t="s">
        <v>142</v>
      </c>
      <c r="G13" s="59" t="s">
        <v>143</v>
      </c>
    </row>
    <row r="14" spans="1:7" ht="15.75" customHeight="1" x14ac:dyDescent="0.2">
      <c r="A14" s="99" t="s">
        <v>152</v>
      </c>
      <c r="B14" s="100">
        <f>B15+B45</f>
        <v>2805260.8400000003</v>
      </c>
      <c r="C14" s="2">
        <f>C15+C45</f>
        <v>5963353</v>
      </c>
      <c r="D14" s="100">
        <f>D15+D45</f>
        <v>5963353</v>
      </c>
      <c r="E14" s="2">
        <f>E15+E45</f>
        <v>3578928.49</v>
      </c>
      <c r="F14" s="2">
        <f>E14/B14*100</f>
        <v>127.57916978586562</v>
      </c>
      <c r="G14" s="30">
        <f>E14/D14*100</f>
        <v>60.015372056626539</v>
      </c>
    </row>
    <row r="15" spans="1:7" x14ac:dyDescent="0.2">
      <c r="A15" s="68" t="s">
        <v>0</v>
      </c>
      <c r="B15" s="69">
        <f>B16+B23+B27+B30+B36+B42</f>
        <v>2803910.8400000003</v>
      </c>
      <c r="C15" s="69">
        <f>C16+C23+C27+C30+C36+C42</f>
        <v>5962353</v>
      </c>
      <c r="D15" s="69">
        <f>D16+D23+D27+D30+D36+D42</f>
        <v>5962353</v>
      </c>
      <c r="E15" s="69">
        <f>E16+E23+E27+E30+E36+E42</f>
        <v>3578928.49</v>
      </c>
      <c r="F15" s="69">
        <f>E15/B15*100</f>
        <v>127.64059537642073</v>
      </c>
      <c r="G15" s="101">
        <f>E15/D15*100</f>
        <v>60.025437775992131</v>
      </c>
    </row>
    <row r="16" spans="1:7" ht="25.5" x14ac:dyDescent="0.2">
      <c r="A16" s="12" t="s">
        <v>4</v>
      </c>
      <c r="B16" s="2">
        <v>6754.21</v>
      </c>
      <c r="C16" s="2">
        <v>99500</v>
      </c>
      <c r="D16" s="2">
        <v>99500</v>
      </c>
      <c r="E16" s="2">
        <v>4966.43</v>
      </c>
      <c r="F16" s="2">
        <v>87.75</v>
      </c>
      <c r="G16" s="30">
        <f>E16/D16*100</f>
        <v>4.9913869346733666</v>
      </c>
    </row>
    <row r="17" spans="1:7" x14ac:dyDescent="0.2">
      <c r="A17" s="13" t="s">
        <v>5</v>
      </c>
      <c r="B17" s="2">
        <v>0</v>
      </c>
      <c r="C17" s="2"/>
      <c r="D17" s="2"/>
      <c r="E17" s="2">
        <f>E18</f>
        <v>0</v>
      </c>
      <c r="F17" s="2"/>
      <c r="G17" s="166"/>
    </row>
    <row r="18" spans="1:7" x14ac:dyDescent="0.2">
      <c r="A18" s="14" t="s">
        <v>6</v>
      </c>
      <c r="B18" s="3">
        <v>0</v>
      </c>
      <c r="C18" s="15"/>
      <c r="D18" s="15"/>
      <c r="E18" s="3">
        <v>0</v>
      </c>
      <c r="F18" s="15"/>
      <c r="G18" s="167"/>
    </row>
    <row r="19" spans="1:7" ht="25.5" x14ac:dyDescent="0.2">
      <c r="A19" s="13" t="s">
        <v>7</v>
      </c>
      <c r="B19" s="2">
        <v>737.04</v>
      </c>
      <c r="C19" s="2"/>
      <c r="D19" s="2"/>
      <c r="E19" s="2">
        <f>E20</f>
        <v>4966.43</v>
      </c>
      <c r="F19" s="2">
        <f t="shared" ref="F19:F25" si="0">E19/B19*100</f>
        <v>673.8345272983828</v>
      </c>
      <c r="G19" s="166"/>
    </row>
    <row r="20" spans="1:7" ht="25.5" x14ac:dyDescent="0.2">
      <c r="A20" s="14" t="s">
        <v>8</v>
      </c>
      <c r="B20" s="3">
        <v>737.04</v>
      </c>
      <c r="C20" s="15"/>
      <c r="D20" s="15"/>
      <c r="E20" s="3">
        <v>4966.43</v>
      </c>
      <c r="F20" s="3">
        <f t="shared" si="0"/>
        <v>673.8345272983828</v>
      </c>
      <c r="G20" s="167"/>
    </row>
    <row r="21" spans="1:7" x14ac:dyDescent="0.2">
      <c r="A21" s="13" t="s">
        <v>9</v>
      </c>
      <c r="B21" s="2">
        <v>6017.17</v>
      </c>
      <c r="C21" s="2"/>
      <c r="D21" s="2"/>
      <c r="E21" s="2">
        <v>0</v>
      </c>
      <c r="F21" s="2">
        <f t="shared" si="0"/>
        <v>0</v>
      </c>
      <c r="G21" s="166"/>
    </row>
    <row r="22" spans="1:7" ht="14.25" customHeight="1" x14ac:dyDescent="0.2">
      <c r="A22" s="14" t="s">
        <v>10</v>
      </c>
      <c r="B22" s="3">
        <v>6017.17</v>
      </c>
      <c r="C22" s="15"/>
      <c r="D22" s="15"/>
      <c r="E22" s="3">
        <v>0</v>
      </c>
      <c r="F22" s="3">
        <f t="shared" si="0"/>
        <v>0</v>
      </c>
      <c r="G22" s="167"/>
    </row>
    <row r="23" spans="1:7" x14ac:dyDescent="0.2">
      <c r="A23" s="12" t="s">
        <v>11</v>
      </c>
      <c r="B23" s="2">
        <f>B24</f>
        <v>2912.74</v>
      </c>
      <c r="C23" s="2">
        <v>6000</v>
      </c>
      <c r="D23" s="2">
        <v>6000</v>
      </c>
      <c r="E23" s="2">
        <f>E24</f>
        <v>4472.6499999999996</v>
      </c>
      <c r="F23" s="2">
        <f t="shared" si="0"/>
        <v>153.55472853739093</v>
      </c>
      <c r="G23" s="30">
        <f>E23/D23*100</f>
        <v>74.544166666666655</v>
      </c>
    </row>
    <row r="24" spans="1:7" ht="13.5" customHeight="1" x14ac:dyDescent="0.2">
      <c r="A24" s="13" t="s">
        <v>12</v>
      </c>
      <c r="B24" s="2">
        <f>B25+B26</f>
        <v>2912.74</v>
      </c>
      <c r="C24" s="2"/>
      <c r="D24" s="2"/>
      <c r="E24" s="2">
        <f>E25+E26</f>
        <v>4472.6499999999996</v>
      </c>
      <c r="F24" s="2">
        <f t="shared" si="0"/>
        <v>153.55472853739093</v>
      </c>
      <c r="G24" s="166"/>
    </row>
    <row r="25" spans="1:7" ht="14.25" customHeight="1" x14ac:dyDescent="0.2">
      <c r="A25" s="14" t="s">
        <v>13</v>
      </c>
      <c r="B25" s="3">
        <v>2912.74</v>
      </c>
      <c r="C25" s="15"/>
      <c r="D25" s="15"/>
      <c r="E25" s="3">
        <v>4472.6499999999996</v>
      </c>
      <c r="F25" s="3">
        <f t="shared" si="0"/>
        <v>153.55472853739093</v>
      </c>
      <c r="G25" s="167"/>
    </row>
    <row r="26" spans="1:7" ht="25.5" x14ac:dyDescent="0.2">
      <c r="A26" s="14" t="s">
        <v>14</v>
      </c>
      <c r="B26" s="3">
        <v>0</v>
      </c>
      <c r="C26" s="15"/>
      <c r="D26" s="15"/>
      <c r="E26" s="3">
        <v>0</v>
      </c>
      <c r="F26" s="15"/>
      <c r="G26" s="167"/>
    </row>
    <row r="27" spans="1:7" ht="25.5" x14ac:dyDescent="0.2">
      <c r="A27" s="12" t="s">
        <v>15</v>
      </c>
      <c r="B27" s="2">
        <f>B28</f>
        <v>7084.38</v>
      </c>
      <c r="C27" s="2">
        <v>8500</v>
      </c>
      <c r="D27" s="2">
        <v>8500</v>
      </c>
      <c r="E27" s="2">
        <f>E28</f>
        <v>44907.89</v>
      </c>
      <c r="F27" s="2">
        <f t="shared" ref="F27:F32" si="1">E27/B27*100</f>
        <v>633.90007311860734</v>
      </c>
      <c r="G27" s="30">
        <f>E27/D27*100</f>
        <v>528.32811764705878</v>
      </c>
    </row>
    <row r="28" spans="1:7" ht="13.5" customHeight="1" x14ac:dyDescent="0.2">
      <c r="A28" s="13" t="s">
        <v>16</v>
      </c>
      <c r="B28" s="2">
        <f>B29</f>
        <v>7084.38</v>
      </c>
      <c r="C28" s="2"/>
      <c r="D28" s="2"/>
      <c r="E28" s="2">
        <f>E29</f>
        <v>44907.89</v>
      </c>
      <c r="F28" s="2">
        <f t="shared" si="1"/>
        <v>633.90007311860734</v>
      </c>
      <c r="G28" s="166"/>
    </row>
    <row r="29" spans="1:7" x14ac:dyDescent="0.2">
      <c r="A29" s="14" t="s">
        <v>17</v>
      </c>
      <c r="B29" s="3">
        <v>7084.38</v>
      </c>
      <c r="C29" s="15"/>
      <c r="D29" s="15"/>
      <c r="E29" s="3">
        <v>44907.89</v>
      </c>
      <c r="F29" s="3">
        <f t="shared" si="1"/>
        <v>633.90007311860734</v>
      </c>
      <c r="G29" s="167"/>
    </row>
    <row r="30" spans="1:7" ht="38.25" x14ac:dyDescent="0.2">
      <c r="A30" s="12" t="s">
        <v>18</v>
      </c>
      <c r="B30" s="2">
        <f>B31+B33</f>
        <v>31253.69</v>
      </c>
      <c r="C30" s="2">
        <v>67000</v>
      </c>
      <c r="D30" s="2">
        <v>67000</v>
      </c>
      <c r="E30" s="2">
        <f>E31+E33</f>
        <v>54884.43</v>
      </c>
      <c r="F30" s="2">
        <f t="shared" si="1"/>
        <v>175.60944003732038</v>
      </c>
      <c r="G30" s="30">
        <f>E30/D30*100</f>
        <v>81.917059701492533</v>
      </c>
    </row>
    <row r="31" spans="1:7" ht="25.5" x14ac:dyDescent="0.2">
      <c r="A31" s="13" t="s">
        <v>19</v>
      </c>
      <c r="B31" s="2">
        <f>B32</f>
        <v>31253.69</v>
      </c>
      <c r="C31" s="2"/>
      <c r="D31" s="2"/>
      <c r="E31" s="2">
        <f>E32</f>
        <v>54103.18</v>
      </c>
      <c r="F31" s="2">
        <f t="shared" si="1"/>
        <v>173.10973520246731</v>
      </c>
      <c r="G31" s="166"/>
    </row>
    <row r="32" spans="1:7" x14ac:dyDescent="0.2">
      <c r="A32" s="14" t="s">
        <v>20</v>
      </c>
      <c r="B32" s="3">
        <v>31253.69</v>
      </c>
      <c r="C32" s="15"/>
      <c r="D32" s="15"/>
      <c r="E32" s="3">
        <v>54103.18</v>
      </c>
      <c r="F32" s="3">
        <f t="shared" si="1"/>
        <v>173.10973520246731</v>
      </c>
      <c r="G32" s="167"/>
    </row>
    <row r="33" spans="1:7" ht="38.25" x14ac:dyDescent="0.2">
      <c r="A33" s="13" t="s">
        <v>21</v>
      </c>
      <c r="B33" s="2">
        <f>B34+B35</f>
        <v>0</v>
      </c>
      <c r="C33" s="2"/>
      <c r="D33" s="2"/>
      <c r="E33" s="2">
        <f>E34+E35</f>
        <v>781.25</v>
      </c>
      <c r="F33" s="2">
        <v>0</v>
      </c>
      <c r="G33" s="166"/>
    </row>
    <row r="34" spans="1:7" x14ac:dyDescent="0.2">
      <c r="A34" s="14" t="s">
        <v>22</v>
      </c>
      <c r="B34" s="3">
        <v>0</v>
      </c>
      <c r="C34" s="15"/>
      <c r="D34" s="15"/>
      <c r="E34" s="3">
        <v>0</v>
      </c>
      <c r="F34" s="3"/>
      <c r="G34" s="167"/>
    </row>
    <row r="35" spans="1:7" x14ac:dyDescent="0.2">
      <c r="A35" s="14" t="s">
        <v>23</v>
      </c>
      <c r="B35" s="3">
        <v>0</v>
      </c>
      <c r="C35" s="15"/>
      <c r="D35" s="15"/>
      <c r="E35" s="3">
        <v>781.25</v>
      </c>
      <c r="F35" s="3">
        <v>0</v>
      </c>
      <c r="G35" s="167"/>
    </row>
    <row r="36" spans="1:7" ht="25.5" x14ac:dyDescent="0.2">
      <c r="A36" s="12" t="s">
        <v>24</v>
      </c>
      <c r="B36" s="2">
        <f>B37+B40</f>
        <v>2753249.0900000003</v>
      </c>
      <c r="C36" s="2">
        <v>5779853</v>
      </c>
      <c r="D36" s="2">
        <v>5779853</v>
      </c>
      <c r="E36" s="2">
        <f>E37+E40</f>
        <v>3468764.68</v>
      </c>
      <c r="F36" s="2">
        <f t="shared" ref="F36:F46" si="2">E36/B36*100</f>
        <v>125.98804418382645</v>
      </c>
      <c r="G36" s="30">
        <f>E36/D36*100</f>
        <v>60.014756084627066</v>
      </c>
    </row>
    <row r="37" spans="1:7" ht="39.75" customHeight="1" x14ac:dyDescent="0.2">
      <c r="A37" s="13" t="s">
        <v>25</v>
      </c>
      <c r="B37" s="2">
        <f>B38+B39</f>
        <v>365436.35</v>
      </c>
      <c r="C37" s="2"/>
      <c r="D37" s="2"/>
      <c r="E37" s="2">
        <f>E38+E39</f>
        <v>365456.54</v>
      </c>
      <c r="F37" s="2">
        <f t="shared" si="2"/>
        <v>100.00552490194256</v>
      </c>
      <c r="G37" s="166"/>
    </row>
    <row r="38" spans="1:7" ht="25.5" x14ac:dyDescent="0.2">
      <c r="A38" s="14" t="s">
        <v>26</v>
      </c>
      <c r="B38" s="3">
        <v>8469.2199999999993</v>
      </c>
      <c r="C38" s="15"/>
      <c r="D38" s="15"/>
      <c r="E38" s="3">
        <v>27027.25</v>
      </c>
      <c r="F38" s="3">
        <f t="shared" si="2"/>
        <v>319.12324865808188</v>
      </c>
      <c r="G38" s="167"/>
    </row>
    <row r="39" spans="1:7" ht="25.5" x14ac:dyDescent="0.2">
      <c r="A39" s="14" t="s">
        <v>27</v>
      </c>
      <c r="B39" s="3">
        <v>356967.13</v>
      </c>
      <c r="C39" s="15"/>
      <c r="D39" s="15"/>
      <c r="E39" s="3">
        <v>338429.29</v>
      </c>
      <c r="F39" s="3">
        <f t="shared" si="2"/>
        <v>94.806849583041426</v>
      </c>
      <c r="G39" s="167"/>
    </row>
    <row r="40" spans="1:7" ht="25.5" x14ac:dyDescent="0.2">
      <c r="A40" s="13" t="s">
        <v>28</v>
      </c>
      <c r="B40" s="2">
        <f>B41</f>
        <v>2387812.7400000002</v>
      </c>
      <c r="C40" s="2"/>
      <c r="D40" s="2"/>
      <c r="E40" s="2">
        <f>E41</f>
        <v>3103308.14</v>
      </c>
      <c r="F40" s="2">
        <f t="shared" si="2"/>
        <v>129.96446865427143</v>
      </c>
      <c r="G40" s="166"/>
    </row>
    <row r="41" spans="1:7" x14ac:dyDescent="0.2">
      <c r="A41" s="14" t="s">
        <v>29</v>
      </c>
      <c r="B41" s="3">
        <v>2387812.7400000002</v>
      </c>
      <c r="C41" s="15"/>
      <c r="D41" s="15"/>
      <c r="E41" s="3">
        <v>3103308.14</v>
      </c>
      <c r="F41" s="3">
        <f t="shared" si="2"/>
        <v>129.96446865427143</v>
      </c>
      <c r="G41" s="167"/>
    </row>
    <row r="42" spans="1:7" x14ac:dyDescent="0.2">
      <c r="A42" s="12" t="s">
        <v>30</v>
      </c>
      <c r="B42" s="2">
        <f>B43</f>
        <v>2656.73</v>
      </c>
      <c r="C42" s="2">
        <v>1500</v>
      </c>
      <c r="D42" s="2">
        <v>1500</v>
      </c>
      <c r="E42" s="2">
        <f>E43</f>
        <v>932.41</v>
      </c>
      <c r="F42" s="2">
        <f t="shared" si="2"/>
        <v>35.096152036526099</v>
      </c>
      <c r="G42" s="30">
        <f>E42/D42*100</f>
        <v>62.160666666666664</v>
      </c>
    </row>
    <row r="43" spans="1:7" x14ac:dyDescent="0.2">
      <c r="A43" s="13" t="s">
        <v>31</v>
      </c>
      <c r="B43" s="2">
        <f>B44</f>
        <v>2656.73</v>
      </c>
      <c r="C43" s="2"/>
      <c r="D43" s="2"/>
      <c r="E43" s="2">
        <f>E44</f>
        <v>932.41</v>
      </c>
      <c r="F43" s="2">
        <f t="shared" si="2"/>
        <v>35.096152036526099</v>
      </c>
      <c r="G43" s="166"/>
    </row>
    <row r="44" spans="1:7" x14ac:dyDescent="0.2">
      <c r="A44" s="14" t="s">
        <v>32</v>
      </c>
      <c r="B44" s="3">
        <v>2656.73</v>
      </c>
      <c r="C44" s="15"/>
      <c r="D44" s="15"/>
      <c r="E44" s="3">
        <v>932.41</v>
      </c>
      <c r="F44" s="3">
        <f t="shared" si="2"/>
        <v>35.096152036526099</v>
      </c>
      <c r="G44" s="167"/>
    </row>
    <row r="45" spans="1:7" x14ac:dyDescent="0.2">
      <c r="A45" s="68" t="s">
        <v>1</v>
      </c>
      <c r="B45" s="69">
        <f>B46</f>
        <v>1350</v>
      </c>
      <c r="C45" s="69">
        <f>C46</f>
        <v>1000</v>
      </c>
      <c r="D45" s="69">
        <v>1000</v>
      </c>
      <c r="E45" s="69">
        <f>E46</f>
        <v>0</v>
      </c>
      <c r="F45" s="69">
        <f t="shared" si="2"/>
        <v>0</v>
      </c>
      <c r="G45" s="101">
        <f>E45/D45*100</f>
        <v>0</v>
      </c>
    </row>
    <row r="46" spans="1:7" ht="25.5" x14ac:dyDescent="0.2">
      <c r="A46" s="12" t="s">
        <v>33</v>
      </c>
      <c r="B46" s="2">
        <f>B47+B49</f>
        <v>1350</v>
      </c>
      <c r="C46" s="2">
        <v>1000</v>
      </c>
      <c r="D46" s="2">
        <v>1000</v>
      </c>
      <c r="E46" s="2">
        <f>E47+E49</f>
        <v>0</v>
      </c>
      <c r="F46" s="2">
        <f t="shared" si="2"/>
        <v>0</v>
      </c>
      <c r="G46" s="30">
        <f>E46/D46*100</f>
        <v>0</v>
      </c>
    </row>
    <row r="47" spans="1:7" x14ac:dyDescent="0.2">
      <c r="A47" s="13" t="s">
        <v>34</v>
      </c>
      <c r="B47" s="2">
        <f>B48</f>
        <v>0</v>
      </c>
      <c r="C47" s="2"/>
      <c r="D47" s="2"/>
      <c r="E47" s="2">
        <f>E48</f>
        <v>0</v>
      </c>
      <c r="F47" s="2"/>
      <c r="G47" s="166"/>
    </row>
    <row r="48" spans="1:7" x14ac:dyDescent="0.2">
      <c r="A48" s="14" t="s">
        <v>35</v>
      </c>
      <c r="B48" s="3">
        <v>0</v>
      </c>
      <c r="C48" s="15"/>
      <c r="D48" s="15"/>
      <c r="E48" s="3">
        <v>0</v>
      </c>
      <c r="F48" s="15"/>
      <c r="G48" s="167"/>
    </row>
    <row r="49" spans="1:7" x14ac:dyDescent="0.2">
      <c r="A49" s="13" t="s">
        <v>36</v>
      </c>
      <c r="B49" s="2">
        <f>B50</f>
        <v>1350</v>
      </c>
      <c r="C49" s="2"/>
      <c r="D49" s="2"/>
      <c r="E49" s="2">
        <f>E50</f>
        <v>0</v>
      </c>
      <c r="F49" s="2">
        <f>E49/B49*100</f>
        <v>0</v>
      </c>
      <c r="G49" s="166"/>
    </row>
    <row r="50" spans="1:7" ht="13.5" thickBot="1" x14ac:dyDescent="0.25">
      <c r="A50" s="168" t="s">
        <v>37</v>
      </c>
      <c r="B50" s="169">
        <v>1350</v>
      </c>
      <c r="C50" s="170"/>
      <c r="D50" s="170"/>
      <c r="E50" s="169">
        <v>0</v>
      </c>
      <c r="F50" s="169">
        <f>E50/B50*100</f>
        <v>0</v>
      </c>
      <c r="G50" s="171"/>
    </row>
    <row r="51" spans="1:7" ht="12" customHeight="1" x14ac:dyDescent="0.2">
      <c r="A51" s="172"/>
      <c r="B51" s="173"/>
      <c r="C51" s="174"/>
      <c r="D51" s="174"/>
      <c r="E51" s="173"/>
      <c r="F51" s="173"/>
      <c r="G51" s="175"/>
    </row>
    <row r="52" spans="1:7" ht="12" customHeight="1" thickBot="1" x14ac:dyDescent="0.25">
      <c r="A52" s="176"/>
      <c r="B52" s="177"/>
      <c r="C52" s="178"/>
      <c r="D52" s="178"/>
      <c r="E52" s="177"/>
      <c r="F52" s="177"/>
      <c r="G52" s="179"/>
    </row>
    <row r="53" spans="1:7" ht="15.75" customHeight="1" x14ac:dyDescent="0.2">
      <c r="A53" s="92" t="s">
        <v>149</v>
      </c>
      <c r="B53" s="90">
        <f>B54+B104</f>
        <v>2751830.5599999996</v>
      </c>
      <c r="C53" s="90">
        <f>C54+C104</f>
        <v>5965353</v>
      </c>
      <c r="D53" s="90">
        <f>D54+D104</f>
        <v>5965353</v>
      </c>
      <c r="E53" s="90">
        <f>E54+E104</f>
        <v>3553014.8099999996</v>
      </c>
      <c r="F53" s="90">
        <f t="shared" ref="F53:F63" si="3">E53/B53*100</f>
        <v>129.11459236065755</v>
      </c>
      <c r="G53" s="93">
        <f>E53/D53*100</f>
        <v>59.560847614550219</v>
      </c>
    </row>
    <row r="54" spans="1:7" x14ac:dyDescent="0.2">
      <c r="A54" s="68" t="s">
        <v>2</v>
      </c>
      <c r="B54" s="91">
        <f>B55+B65+B96+B101</f>
        <v>2386595.1999999997</v>
      </c>
      <c r="C54" s="91">
        <f>C55+C65+C96+C101</f>
        <v>5601081</v>
      </c>
      <c r="D54" s="91">
        <f>D55+D65+D96+D101</f>
        <v>5601081</v>
      </c>
      <c r="E54" s="91">
        <f>E55+E65+E96+E101</f>
        <v>3201421.1399999997</v>
      </c>
      <c r="F54" s="91">
        <f t="shared" si="3"/>
        <v>134.14177402183662</v>
      </c>
      <c r="G54" s="102">
        <f>E54/D54*100</f>
        <v>57.157201261685017</v>
      </c>
    </row>
    <row r="55" spans="1:7" x14ac:dyDescent="0.2">
      <c r="A55" s="12" t="s">
        <v>38</v>
      </c>
      <c r="B55" s="2">
        <f>B56+B60+B62</f>
        <v>1955353.8800000001</v>
      </c>
      <c r="C55" s="2">
        <v>4663035</v>
      </c>
      <c r="D55" s="2">
        <v>4663035</v>
      </c>
      <c r="E55" s="2">
        <f>E56+E60+E62</f>
        <v>2694470.19</v>
      </c>
      <c r="F55" s="2">
        <f t="shared" si="3"/>
        <v>137.79961865521753</v>
      </c>
      <c r="G55" s="30">
        <f>E55/D55*100</f>
        <v>57.78361496321601</v>
      </c>
    </row>
    <row r="56" spans="1:7" x14ac:dyDescent="0.2">
      <c r="A56" s="13" t="s">
        <v>39</v>
      </c>
      <c r="B56" s="2">
        <f>SUM(B57:B59)</f>
        <v>1736980.02</v>
      </c>
      <c r="C56" s="2"/>
      <c r="D56" s="2"/>
      <c r="E56" s="2">
        <f>SUM(E57:E59)</f>
        <v>2348611.9</v>
      </c>
      <c r="F56" s="2">
        <f t="shared" si="3"/>
        <v>135.21237279401751</v>
      </c>
      <c r="G56" s="166"/>
    </row>
    <row r="57" spans="1:7" x14ac:dyDescent="0.2">
      <c r="A57" s="14" t="s">
        <v>40</v>
      </c>
      <c r="B57" s="3">
        <v>1484863.46</v>
      </c>
      <c r="C57" s="15"/>
      <c r="D57" s="15"/>
      <c r="E57" s="3">
        <v>2213415.98</v>
      </c>
      <c r="F57" s="3">
        <f t="shared" si="3"/>
        <v>149.06528712074308</v>
      </c>
      <c r="G57" s="167"/>
    </row>
    <row r="58" spans="1:7" x14ac:dyDescent="0.2">
      <c r="A58" s="14" t="s">
        <v>41</v>
      </c>
      <c r="B58" s="3">
        <v>47238.36</v>
      </c>
      <c r="C58" s="15"/>
      <c r="D58" s="15"/>
      <c r="E58" s="3">
        <v>56919.75</v>
      </c>
      <c r="F58" s="3">
        <f t="shared" si="3"/>
        <v>120.49476315435169</v>
      </c>
      <c r="G58" s="167"/>
    </row>
    <row r="59" spans="1:7" x14ac:dyDescent="0.2">
      <c r="A59" s="14" t="s">
        <v>42</v>
      </c>
      <c r="B59" s="3">
        <v>204878.2</v>
      </c>
      <c r="C59" s="15"/>
      <c r="D59" s="15"/>
      <c r="E59" s="3">
        <v>78276.17</v>
      </c>
      <c r="F59" s="3">
        <f t="shared" si="3"/>
        <v>38.206197633520787</v>
      </c>
      <c r="G59" s="167"/>
    </row>
    <row r="60" spans="1:7" x14ac:dyDescent="0.2">
      <c r="A60" s="13" t="s">
        <v>43</v>
      </c>
      <c r="B60" s="2">
        <f>B61</f>
        <v>13976.37</v>
      </c>
      <c r="C60" s="2"/>
      <c r="D60" s="2"/>
      <c r="E60" s="2">
        <f>E61</f>
        <v>62959.83</v>
      </c>
      <c r="F60" s="2">
        <f t="shared" si="3"/>
        <v>450.47340618486771</v>
      </c>
      <c r="G60" s="166"/>
    </row>
    <row r="61" spans="1:7" x14ac:dyDescent="0.2">
      <c r="A61" s="14" t="s">
        <v>44</v>
      </c>
      <c r="B61" s="3">
        <v>13976.37</v>
      </c>
      <c r="C61" s="15"/>
      <c r="D61" s="15"/>
      <c r="E61" s="3">
        <v>62959.83</v>
      </c>
      <c r="F61" s="3">
        <f t="shared" si="3"/>
        <v>450.47340618486771</v>
      </c>
      <c r="G61" s="167"/>
    </row>
    <row r="62" spans="1:7" x14ac:dyDescent="0.2">
      <c r="A62" s="13" t="s">
        <v>45</v>
      </c>
      <c r="B62" s="2">
        <f>B63+B64</f>
        <v>204397.49</v>
      </c>
      <c r="C62" s="2"/>
      <c r="D62" s="2"/>
      <c r="E62" s="2">
        <f>E63+E64</f>
        <v>282898.46000000002</v>
      </c>
      <c r="F62" s="2">
        <f t="shared" si="3"/>
        <v>138.40603424239703</v>
      </c>
      <c r="G62" s="166"/>
    </row>
    <row r="63" spans="1:7" x14ac:dyDescent="0.2">
      <c r="A63" s="14" t="s">
        <v>46</v>
      </c>
      <c r="B63" s="3">
        <v>204397.49</v>
      </c>
      <c r="C63" s="15"/>
      <c r="D63" s="15"/>
      <c r="E63" s="3">
        <v>282898.46000000002</v>
      </c>
      <c r="F63" s="3">
        <f t="shared" si="3"/>
        <v>138.40603424239703</v>
      </c>
      <c r="G63" s="167"/>
    </row>
    <row r="64" spans="1:7" ht="25.5" x14ac:dyDescent="0.2">
      <c r="A64" s="14" t="s">
        <v>47</v>
      </c>
      <c r="B64" s="3">
        <v>0</v>
      </c>
      <c r="C64" s="15"/>
      <c r="D64" s="15"/>
      <c r="E64" s="3">
        <v>0</v>
      </c>
      <c r="F64" s="15"/>
      <c r="G64" s="167"/>
    </row>
    <row r="65" spans="1:7" x14ac:dyDescent="0.2">
      <c r="A65" s="12" t="s">
        <v>48</v>
      </c>
      <c r="B65" s="2">
        <f>B66+B70+B77+B87+B89</f>
        <v>430434.29</v>
      </c>
      <c r="C65" s="2">
        <v>925846</v>
      </c>
      <c r="D65" s="2">
        <v>925846</v>
      </c>
      <c r="E65" s="2">
        <f>E66+E70+E77+E87+E89</f>
        <v>506099.83999999997</v>
      </c>
      <c r="F65" s="2">
        <f t="shared" ref="F65:F93" si="4">E65/B65*100</f>
        <v>117.57888526957274</v>
      </c>
      <c r="G65" s="30">
        <f>E65/D65*100</f>
        <v>54.663501273429915</v>
      </c>
    </row>
    <row r="66" spans="1:7" ht="15.75" customHeight="1" x14ac:dyDescent="0.2">
      <c r="A66" s="13" t="s">
        <v>49</v>
      </c>
      <c r="B66" s="2">
        <f>B67+B68+B69</f>
        <v>103851.95</v>
      </c>
      <c r="C66" s="2"/>
      <c r="D66" s="2"/>
      <c r="E66" s="2">
        <f>SUM(E67:E69)</f>
        <v>122670.66</v>
      </c>
      <c r="F66" s="2">
        <f t="shared" si="4"/>
        <v>118.12070933670481</v>
      </c>
      <c r="G66" s="166"/>
    </row>
    <row r="67" spans="1:7" x14ac:dyDescent="0.2">
      <c r="A67" s="14" t="s">
        <v>50</v>
      </c>
      <c r="B67" s="3">
        <v>1583.88</v>
      </c>
      <c r="C67" s="15"/>
      <c r="D67" s="15"/>
      <c r="E67" s="3">
        <v>5469.93</v>
      </c>
      <c r="F67" s="3">
        <f t="shared" si="4"/>
        <v>345.35002651716036</v>
      </c>
      <c r="G67" s="167"/>
    </row>
    <row r="68" spans="1:7" ht="25.5" x14ac:dyDescent="0.2">
      <c r="A68" s="14" t="s">
        <v>51</v>
      </c>
      <c r="B68" s="3">
        <v>98201.56</v>
      </c>
      <c r="C68" s="15"/>
      <c r="D68" s="15"/>
      <c r="E68" s="3">
        <v>105770.45</v>
      </c>
      <c r="F68" s="3">
        <f t="shared" si="4"/>
        <v>107.70750485022845</v>
      </c>
      <c r="G68" s="167"/>
    </row>
    <row r="69" spans="1:7" x14ac:dyDescent="0.2">
      <c r="A69" s="14" t="s">
        <v>52</v>
      </c>
      <c r="B69" s="3">
        <v>4066.51</v>
      </c>
      <c r="C69" s="15"/>
      <c r="D69" s="15"/>
      <c r="E69" s="3">
        <v>11430.28</v>
      </c>
      <c r="F69" s="3">
        <f t="shared" si="4"/>
        <v>281.0832876348515</v>
      </c>
      <c r="G69" s="167"/>
    </row>
    <row r="70" spans="1:7" ht="14.25" customHeight="1" x14ac:dyDescent="0.2">
      <c r="A70" s="13" t="s">
        <v>53</v>
      </c>
      <c r="B70" s="2">
        <f>SUM(B71:B76)</f>
        <v>226610.94</v>
      </c>
      <c r="C70" s="2"/>
      <c r="D70" s="2"/>
      <c r="E70" s="2">
        <f>SUM(E71:E76)</f>
        <v>244062.24</v>
      </c>
      <c r="F70" s="2">
        <f t="shared" si="4"/>
        <v>107.70099625375545</v>
      </c>
      <c r="G70" s="166"/>
    </row>
    <row r="71" spans="1:7" x14ac:dyDescent="0.2">
      <c r="A71" s="14" t="s">
        <v>54</v>
      </c>
      <c r="B71" s="3">
        <v>9260.34</v>
      </c>
      <c r="C71" s="15"/>
      <c r="D71" s="15"/>
      <c r="E71" s="3">
        <v>10503.96</v>
      </c>
      <c r="F71" s="3">
        <f t="shared" si="4"/>
        <v>113.42952850543284</v>
      </c>
      <c r="G71" s="167"/>
    </row>
    <row r="72" spans="1:7" x14ac:dyDescent="0.2">
      <c r="A72" s="14" t="s">
        <v>55</v>
      </c>
      <c r="B72" s="3">
        <v>35914.959999999999</v>
      </c>
      <c r="C72" s="15"/>
      <c r="D72" s="15"/>
      <c r="E72" s="3">
        <v>36059.74</v>
      </c>
      <c r="F72" s="3">
        <f t="shared" si="4"/>
        <v>100.4031189231451</v>
      </c>
      <c r="G72" s="167"/>
    </row>
    <row r="73" spans="1:7" x14ac:dyDescent="0.2">
      <c r="A73" s="14" t="s">
        <v>56</v>
      </c>
      <c r="B73" s="3">
        <v>125447.94</v>
      </c>
      <c r="C73" s="15"/>
      <c r="D73" s="15"/>
      <c r="E73" s="3">
        <v>133678.88</v>
      </c>
      <c r="F73" s="3">
        <f t="shared" si="4"/>
        <v>106.56123966643057</v>
      </c>
      <c r="G73" s="167"/>
    </row>
    <row r="74" spans="1:7" ht="25.5" x14ac:dyDescent="0.2">
      <c r="A74" s="14" t="s">
        <v>57</v>
      </c>
      <c r="B74" s="3">
        <v>22689.55</v>
      </c>
      <c r="C74" s="15"/>
      <c r="D74" s="15"/>
      <c r="E74" s="3">
        <v>30820.21</v>
      </c>
      <c r="F74" s="3">
        <f t="shared" si="4"/>
        <v>135.83438190708938</v>
      </c>
      <c r="G74" s="167"/>
    </row>
    <row r="75" spans="1:7" x14ac:dyDescent="0.2">
      <c r="A75" s="14" t="s">
        <v>58</v>
      </c>
      <c r="B75" s="3">
        <v>9442.64</v>
      </c>
      <c r="C75" s="15"/>
      <c r="D75" s="15"/>
      <c r="E75" s="3">
        <v>9917.84</v>
      </c>
      <c r="F75" s="3">
        <f t="shared" si="4"/>
        <v>105.03249091355809</v>
      </c>
      <c r="G75" s="167"/>
    </row>
    <row r="76" spans="1:7" x14ac:dyDescent="0.2">
      <c r="A76" s="14" t="s">
        <v>59</v>
      </c>
      <c r="B76" s="3">
        <v>23855.51</v>
      </c>
      <c r="C76" s="15"/>
      <c r="D76" s="15"/>
      <c r="E76" s="3">
        <v>23081.61</v>
      </c>
      <c r="F76" s="3">
        <f t="shared" si="4"/>
        <v>96.755885747150245</v>
      </c>
      <c r="G76" s="167"/>
    </row>
    <row r="77" spans="1:7" x14ac:dyDescent="0.2">
      <c r="A77" s="13" t="s">
        <v>60</v>
      </c>
      <c r="B77" s="2">
        <f>SUM(B78:B86)</f>
        <v>78893.09</v>
      </c>
      <c r="C77" s="2"/>
      <c r="D77" s="2"/>
      <c r="E77" s="2">
        <f>SUM(E78:E86)</f>
        <v>109845.99</v>
      </c>
      <c r="F77" s="2">
        <f t="shared" si="4"/>
        <v>139.23398107489518</v>
      </c>
      <c r="G77" s="166"/>
    </row>
    <row r="78" spans="1:7" x14ac:dyDescent="0.2">
      <c r="A78" s="14" t="s">
        <v>61</v>
      </c>
      <c r="B78" s="3">
        <v>5455.19</v>
      </c>
      <c r="C78" s="15"/>
      <c r="D78" s="15"/>
      <c r="E78" s="3">
        <v>5252.17</v>
      </c>
      <c r="F78" s="3">
        <f t="shared" si="4"/>
        <v>96.278406434972936</v>
      </c>
      <c r="G78" s="167"/>
    </row>
    <row r="79" spans="1:7" ht="12.75" customHeight="1" x14ac:dyDescent="0.2">
      <c r="A79" s="14" t="s">
        <v>62</v>
      </c>
      <c r="B79" s="3">
        <v>37232.339999999997</v>
      </c>
      <c r="C79" s="15"/>
      <c r="D79" s="15"/>
      <c r="E79" s="3">
        <v>57925.19</v>
      </c>
      <c r="F79" s="3">
        <f t="shared" si="4"/>
        <v>155.57762418370697</v>
      </c>
      <c r="G79" s="167"/>
    </row>
    <row r="80" spans="1:7" x14ac:dyDescent="0.2">
      <c r="A80" s="14" t="s">
        <v>63</v>
      </c>
      <c r="B80" s="3">
        <v>225</v>
      </c>
      <c r="C80" s="15"/>
      <c r="D80" s="15"/>
      <c r="E80" s="3">
        <v>643.75</v>
      </c>
      <c r="F80" s="3">
        <f t="shared" si="4"/>
        <v>286.11111111111114</v>
      </c>
      <c r="G80" s="167"/>
    </row>
    <row r="81" spans="1:7" x14ac:dyDescent="0.2">
      <c r="A81" s="14" t="s">
        <v>64</v>
      </c>
      <c r="B81" s="3">
        <v>5284.25</v>
      </c>
      <c r="C81" s="15"/>
      <c r="D81" s="15"/>
      <c r="E81" s="3">
        <v>7164.89</v>
      </c>
      <c r="F81" s="3">
        <f t="shared" si="4"/>
        <v>135.58953493873304</v>
      </c>
      <c r="G81" s="167"/>
    </row>
    <row r="82" spans="1:7" x14ac:dyDescent="0.2">
      <c r="A82" s="14" t="s">
        <v>65</v>
      </c>
      <c r="B82" s="3">
        <v>3043.85</v>
      </c>
      <c r="C82" s="15"/>
      <c r="D82" s="15"/>
      <c r="E82" s="3">
        <v>3679.84</v>
      </c>
      <c r="F82" s="3">
        <f t="shared" si="4"/>
        <v>120.89426220083119</v>
      </c>
      <c r="G82" s="167"/>
    </row>
    <row r="83" spans="1:7" ht="14.25" customHeight="1" x14ac:dyDescent="0.2">
      <c r="A83" s="14" t="s">
        <v>66</v>
      </c>
      <c r="B83" s="3">
        <v>361.46</v>
      </c>
      <c r="C83" s="15"/>
      <c r="D83" s="15"/>
      <c r="E83" s="3">
        <v>4696.7</v>
      </c>
      <c r="F83" s="3">
        <f t="shared" si="4"/>
        <v>1299.3692248104908</v>
      </c>
      <c r="G83" s="167"/>
    </row>
    <row r="84" spans="1:7" x14ac:dyDescent="0.2">
      <c r="A84" s="14" t="s">
        <v>67</v>
      </c>
      <c r="B84" s="3">
        <v>12673.75</v>
      </c>
      <c r="C84" s="15"/>
      <c r="D84" s="15"/>
      <c r="E84" s="3">
        <v>16051.77</v>
      </c>
      <c r="F84" s="3">
        <f t="shared" si="4"/>
        <v>126.65367393234047</v>
      </c>
      <c r="G84" s="167"/>
    </row>
    <row r="85" spans="1:7" x14ac:dyDescent="0.2">
      <c r="A85" s="14" t="s">
        <v>68</v>
      </c>
      <c r="B85" s="3">
        <v>10258.99</v>
      </c>
      <c r="C85" s="15"/>
      <c r="D85" s="15"/>
      <c r="E85" s="3">
        <v>8422.6</v>
      </c>
      <c r="F85" s="3">
        <f t="shared" si="4"/>
        <v>82.099699872989447</v>
      </c>
      <c r="G85" s="167"/>
    </row>
    <row r="86" spans="1:7" x14ac:dyDescent="0.2">
      <c r="A86" s="14" t="s">
        <v>69</v>
      </c>
      <c r="B86" s="3">
        <v>4358.26</v>
      </c>
      <c r="C86" s="15"/>
      <c r="D86" s="15"/>
      <c r="E86" s="3">
        <v>6009.08</v>
      </c>
      <c r="F86" s="3">
        <f t="shared" si="4"/>
        <v>137.87796047046297</v>
      </c>
      <c r="G86" s="167"/>
    </row>
    <row r="87" spans="1:7" ht="25.5" x14ac:dyDescent="0.2">
      <c r="A87" s="13" t="s">
        <v>70</v>
      </c>
      <c r="B87" s="2">
        <f>B88</f>
        <v>257.3</v>
      </c>
      <c r="C87" s="2"/>
      <c r="D87" s="2"/>
      <c r="E87" s="2">
        <f>E88</f>
        <v>1206.1600000000001</v>
      </c>
      <c r="F87" s="2">
        <f t="shared" si="4"/>
        <v>468.77574815390597</v>
      </c>
      <c r="G87" s="166"/>
    </row>
    <row r="88" spans="1:7" ht="12.75" customHeight="1" x14ac:dyDescent="0.2">
      <c r="A88" s="14" t="s">
        <v>71</v>
      </c>
      <c r="B88" s="3">
        <v>257.3</v>
      </c>
      <c r="C88" s="15"/>
      <c r="D88" s="15"/>
      <c r="E88" s="3">
        <v>1206.1600000000001</v>
      </c>
      <c r="F88" s="3">
        <f t="shared" si="4"/>
        <v>468.77574815390597</v>
      </c>
      <c r="G88" s="167"/>
    </row>
    <row r="89" spans="1:7" x14ac:dyDescent="0.2">
      <c r="A89" s="13" t="s">
        <v>72</v>
      </c>
      <c r="B89" s="2">
        <f>SUM(B90:B95)</f>
        <v>20821.010000000002</v>
      </c>
      <c r="C89" s="2"/>
      <c r="D89" s="2"/>
      <c r="E89" s="2">
        <f>SUM(E90:E95)</f>
        <v>28314.789999999997</v>
      </c>
      <c r="F89" s="2">
        <f t="shared" si="4"/>
        <v>135.9914336528343</v>
      </c>
      <c r="G89" s="166"/>
    </row>
    <row r="90" spans="1:7" ht="25.5" x14ac:dyDescent="0.2">
      <c r="A90" s="14" t="s">
        <v>73</v>
      </c>
      <c r="B90" s="3">
        <v>4491.95</v>
      </c>
      <c r="C90" s="15"/>
      <c r="D90" s="15"/>
      <c r="E90" s="3">
        <v>5688.89</v>
      </c>
      <c r="F90" s="3">
        <f t="shared" si="4"/>
        <v>126.64633399748439</v>
      </c>
      <c r="G90" s="167"/>
    </row>
    <row r="91" spans="1:7" x14ac:dyDescent="0.2">
      <c r="A91" s="14" t="s">
        <v>74</v>
      </c>
      <c r="B91" s="3">
        <v>14861.66</v>
      </c>
      <c r="C91" s="15"/>
      <c r="D91" s="15"/>
      <c r="E91" s="3">
        <v>16930.689999999999</v>
      </c>
      <c r="F91" s="3">
        <f t="shared" si="4"/>
        <v>113.92193065915919</v>
      </c>
      <c r="G91" s="167"/>
    </row>
    <row r="92" spans="1:7" x14ac:dyDescent="0.2">
      <c r="A92" s="14" t="s">
        <v>75</v>
      </c>
      <c r="B92" s="3">
        <v>358.83</v>
      </c>
      <c r="C92" s="15"/>
      <c r="D92" s="15"/>
      <c r="E92" s="3">
        <v>418.69</v>
      </c>
      <c r="F92" s="3">
        <f t="shared" si="4"/>
        <v>116.68199425911992</v>
      </c>
      <c r="G92" s="167"/>
    </row>
    <row r="93" spans="1:7" x14ac:dyDescent="0.2">
      <c r="A93" s="14" t="s">
        <v>76</v>
      </c>
      <c r="B93" s="3">
        <v>441.36</v>
      </c>
      <c r="C93" s="15"/>
      <c r="D93" s="15"/>
      <c r="E93" s="3">
        <v>4608.38</v>
      </c>
      <c r="F93" s="3">
        <f t="shared" si="4"/>
        <v>1044.131774515135</v>
      </c>
      <c r="G93" s="167"/>
    </row>
    <row r="94" spans="1:7" x14ac:dyDescent="0.2">
      <c r="A94" s="14" t="s">
        <v>77</v>
      </c>
      <c r="B94" s="3">
        <v>0</v>
      </c>
      <c r="C94" s="15"/>
      <c r="D94" s="15"/>
      <c r="E94" s="3">
        <v>0</v>
      </c>
      <c r="F94" s="15"/>
      <c r="G94" s="167"/>
    </row>
    <row r="95" spans="1:7" x14ac:dyDescent="0.2">
      <c r="A95" s="14" t="s">
        <v>78</v>
      </c>
      <c r="B95" s="3">
        <v>667.21</v>
      </c>
      <c r="C95" s="15"/>
      <c r="D95" s="15"/>
      <c r="E95" s="3">
        <v>668.14</v>
      </c>
      <c r="F95" s="3">
        <f>E95/B95*100</f>
        <v>100.13938640008394</v>
      </c>
      <c r="G95" s="167"/>
    </row>
    <row r="96" spans="1:7" x14ac:dyDescent="0.2">
      <c r="A96" s="12" t="s">
        <v>79</v>
      </c>
      <c r="B96" s="2">
        <f>B97</f>
        <v>807.03</v>
      </c>
      <c r="C96" s="2">
        <v>5000</v>
      </c>
      <c r="D96" s="2">
        <v>5000</v>
      </c>
      <c r="E96" s="2">
        <f>E97</f>
        <v>851.11</v>
      </c>
      <c r="F96" s="2">
        <f>E96/B96*100</f>
        <v>105.4620026516982</v>
      </c>
      <c r="G96" s="30">
        <f>E96/D96*100</f>
        <v>17.022200000000002</v>
      </c>
    </row>
    <row r="97" spans="1:7" x14ac:dyDescent="0.2">
      <c r="A97" s="13" t="s">
        <v>80</v>
      </c>
      <c r="B97" s="2">
        <f>B98+B99+B100</f>
        <v>807.03</v>
      </c>
      <c r="C97" s="2"/>
      <c r="D97" s="2"/>
      <c r="E97" s="2">
        <f>E98+E99+E100</f>
        <v>851.11</v>
      </c>
      <c r="F97" s="2">
        <f>E97/B97*100</f>
        <v>105.4620026516982</v>
      </c>
      <c r="G97" s="166"/>
    </row>
    <row r="98" spans="1:7" x14ac:dyDescent="0.2">
      <c r="A98" s="14" t="s">
        <v>81</v>
      </c>
      <c r="B98" s="3">
        <v>807.03</v>
      </c>
      <c r="C98" s="15"/>
      <c r="D98" s="15"/>
      <c r="E98" s="3">
        <v>850.67</v>
      </c>
      <c r="F98" s="3">
        <f>E98/B98*100</f>
        <v>105.40748175408596</v>
      </c>
      <c r="G98" s="167"/>
    </row>
    <row r="99" spans="1:7" ht="29.25" customHeight="1" x14ac:dyDescent="0.2">
      <c r="A99" s="14" t="s">
        <v>82</v>
      </c>
      <c r="B99" s="3">
        <v>0</v>
      </c>
      <c r="C99" s="15"/>
      <c r="D99" s="15"/>
      <c r="E99" s="3">
        <v>0</v>
      </c>
      <c r="F99" s="15"/>
      <c r="G99" s="167"/>
    </row>
    <row r="100" spans="1:7" x14ac:dyDescent="0.2">
      <c r="A100" s="14" t="s">
        <v>83</v>
      </c>
      <c r="B100" s="3">
        <v>0</v>
      </c>
      <c r="C100" s="15"/>
      <c r="D100" s="15"/>
      <c r="E100" s="3">
        <v>0.44</v>
      </c>
      <c r="F100" s="3">
        <v>0</v>
      </c>
      <c r="G100" s="167"/>
    </row>
    <row r="101" spans="1:7" ht="25.5" x14ac:dyDescent="0.2">
      <c r="A101" s="12" t="s">
        <v>84</v>
      </c>
      <c r="B101" s="2">
        <f>B102</f>
        <v>0</v>
      </c>
      <c r="C101" s="2">
        <v>7200</v>
      </c>
      <c r="D101" s="2">
        <v>7200</v>
      </c>
      <c r="E101" s="2">
        <f>E102</f>
        <v>0</v>
      </c>
      <c r="F101" s="2">
        <v>0</v>
      </c>
      <c r="G101" s="30">
        <f>E101/D101*100</f>
        <v>0</v>
      </c>
    </row>
    <row r="102" spans="1:7" ht="25.5" x14ac:dyDescent="0.2">
      <c r="A102" s="13" t="s">
        <v>85</v>
      </c>
      <c r="B102" s="2">
        <f>B103</f>
        <v>0</v>
      </c>
      <c r="C102" s="2"/>
      <c r="D102" s="2"/>
      <c r="E102" s="2">
        <f>E103</f>
        <v>0</v>
      </c>
      <c r="F102" s="2">
        <v>0</v>
      </c>
      <c r="G102" s="166"/>
    </row>
    <row r="103" spans="1:7" x14ac:dyDescent="0.2">
      <c r="A103" s="14" t="s">
        <v>86</v>
      </c>
      <c r="B103" s="3">
        <v>0</v>
      </c>
      <c r="C103" s="15"/>
      <c r="D103" s="15"/>
      <c r="E103" s="3">
        <v>0</v>
      </c>
      <c r="F103" s="3">
        <v>0</v>
      </c>
      <c r="G103" s="167"/>
    </row>
    <row r="104" spans="1:7" x14ac:dyDescent="0.2">
      <c r="A104" s="68" t="s">
        <v>3</v>
      </c>
      <c r="B104" s="69">
        <f>B105+B108+B119</f>
        <v>365235.36000000004</v>
      </c>
      <c r="C104" s="69">
        <f>C105+C108</f>
        <v>364272</v>
      </c>
      <c r="D104" s="69">
        <f>D105+D108</f>
        <v>364272</v>
      </c>
      <c r="E104" s="69">
        <f>E105+E108+E119</f>
        <v>351593.66999999993</v>
      </c>
      <c r="F104" s="69">
        <f t="shared" ref="F104:F116" si="5">E104/B104*100</f>
        <v>96.264959121154064</v>
      </c>
      <c r="G104" s="101">
        <v>99.44</v>
      </c>
    </row>
    <row r="105" spans="1:7" ht="25.5" x14ac:dyDescent="0.2">
      <c r="A105" s="12" t="s">
        <v>87</v>
      </c>
      <c r="B105" s="2">
        <f>B106</f>
        <v>491.21</v>
      </c>
      <c r="C105" s="2">
        <v>1000</v>
      </c>
      <c r="D105" s="2">
        <v>1000</v>
      </c>
      <c r="E105" s="2">
        <f>E106</f>
        <v>1031.25</v>
      </c>
      <c r="F105" s="2">
        <f t="shared" si="5"/>
        <v>209.94075853504611</v>
      </c>
      <c r="G105" s="30">
        <f>E105/D105*100</f>
        <v>103.125</v>
      </c>
    </row>
    <row r="106" spans="1:7" x14ac:dyDescent="0.2">
      <c r="A106" s="13" t="s">
        <v>88</v>
      </c>
      <c r="B106" s="2">
        <f>B107</f>
        <v>491.21</v>
      </c>
      <c r="C106" s="2"/>
      <c r="D106" s="2"/>
      <c r="E106" s="2">
        <f>E107</f>
        <v>1031.25</v>
      </c>
      <c r="F106" s="2">
        <f t="shared" si="5"/>
        <v>209.94075853504611</v>
      </c>
      <c r="G106" s="166"/>
    </row>
    <row r="107" spans="1:7" x14ac:dyDescent="0.2">
      <c r="A107" s="14" t="s">
        <v>89</v>
      </c>
      <c r="B107" s="3">
        <v>491.21</v>
      </c>
      <c r="C107" s="15"/>
      <c r="D107" s="15"/>
      <c r="E107" s="3">
        <v>1031.25</v>
      </c>
      <c r="F107" s="3">
        <f t="shared" si="5"/>
        <v>209.94075853504611</v>
      </c>
      <c r="G107" s="167"/>
    </row>
    <row r="108" spans="1:7" ht="25.5" x14ac:dyDescent="0.2">
      <c r="A108" s="12" t="s">
        <v>90</v>
      </c>
      <c r="B108" s="2">
        <f>B109+B115+B117</f>
        <v>364744.15</v>
      </c>
      <c r="C108" s="2">
        <v>363272</v>
      </c>
      <c r="D108" s="2">
        <v>363272</v>
      </c>
      <c r="E108" s="2">
        <f>E109+E115</f>
        <v>341614.28999999992</v>
      </c>
      <c r="F108" s="2">
        <f t="shared" si="5"/>
        <v>93.65860699890591</v>
      </c>
      <c r="G108" s="30">
        <f>E108/D108*100</f>
        <v>94.038155982294242</v>
      </c>
    </row>
    <row r="109" spans="1:7" x14ac:dyDescent="0.2">
      <c r="A109" s="13" t="s">
        <v>91</v>
      </c>
      <c r="B109" s="2">
        <f>SUM(B110:B114)</f>
        <v>32994.15</v>
      </c>
      <c r="C109" s="2"/>
      <c r="D109" s="2"/>
      <c r="E109" s="2">
        <f>E110+E111+E112+E113+E114</f>
        <v>313078.24999999994</v>
      </c>
      <c r="F109" s="2">
        <f t="shared" si="5"/>
        <v>948.89018204742331</v>
      </c>
      <c r="G109" s="30"/>
    </row>
    <row r="110" spans="1:7" x14ac:dyDescent="0.2">
      <c r="A110" s="14" t="s">
        <v>92</v>
      </c>
      <c r="B110" s="3">
        <v>4161.6099999999997</v>
      </c>
      <c r="C110" s="15"/>
      <c r="D110" s="15"/>
      <c r="E110" s="3">
        <v>31203.65</v>
      </c>
      <c r="F110" s="3">
        <f t="shared" si="5"/>
        <v>749.79755431191302</v>
      </c>
      <c r="G110" s="167"/>
    </row>
    <row r="111" spans="1:7" x14ac:dyDescent="0.2">
      <c r="A111" s="14" t="s">
        <v>93</v>
      </c>
      <c r="B111" s="3">
        <v>3363.68</v>
      </c>
      <c r="C111" s="15"/>
      <c r="D111" s="15"/>
      <c r="E111" s="3">
        <v>60595</v>
      </c>
      <c r="F111" s="3">
        <f t="shared" si="5"/>
        <v>1801.4496028159633</v>
      </c>
      <c r="G111" s="167"/>
    </row>
    <row r="112" spans="1:7" x14ac:dyDescent="0.2">
      <c r="A112" s="14" t="s">
        <v>94</v>
      </c>
      <c r="B112" s="3">
        <v>0</v>
      </c>
      <c r="C112" s="15"/>
      <c r="D112" s="15"/>
      <c r="E112" s="3">
        <v>0</v>
      </c>
      <c r="F112" s="3">
        <v>0</v>
      </c>
      <c r="G112" s="167"/>
    </row>
    <row r="113" spans="1:7" x14ac:dyDescent="0.2">
      <c r="A113" s="14" t="s">
        <v>95</v>
      </c>
      <c r="B113" s="3">
        <v>25418.86</v>
      </c>
      <c r="C113" s="15"/>
      <c r="D113" s="15"/>
      <c r="E113" s="3">
        <v>212134.81</v>
      </c>
      <c r="F113" s="3">
        <f t="shared" si="5"/>
        <v>834.55674251323626</v>
      </c>
      <c r="G113" s="167"/>
    </row>
    <row r="114" spans="1:7" x14ac:dyDescent="0.2">
      <c r="A114" s="14" t="s">
        <v>96</v>
      </c>
      <c r="B114" s="3">
        <v>50</v>
      </c>
      <c r="C114" s="15"/>
      <c r="D114" s="15"/>
      <c r="E114" s="3">
        <v>9144.7900000000009</v>
      </c>
      <c r="F114" s="3">
        <f t="shared" si="5"/>
        <v>18289.580000000002</v>
      </c>
      <c r="G114" s="167"/>
    </row>
    <row r="115" spans="1:7" x14ac:dyDescent="0.2">
      <c r="A115" s="13" t="s">
        <v>97</v>
      </c>
      <c r="B115" s="2">
        <f>B116</f>
        <v>331750</v>
      </c>
      <c r="C115" s="2"/>
      <c r="D115" s="2"/>
      <c r="E115" s="2">
        <f>E116</f>
        <v>28536.04</v>
      </c>
      <c r="F115" s="2">
        <f t="shared" si="5"/>
        <v>8.6016699321778454</v>
      </c>
      <c r="G115" s="166"/>
    </row>
    <row r="116" spans="1:7" ht="12" customHeight="1" x14ac:dyDescent="0.2">
      <c r="A116" s="14" t="s">
        <v>98</v>
      </c>
      <c r="B116" s="3">
        <v>331750</v>
      </c>
      <c r="C116" s="15"/>
      <c r="D116" s="15"/>
      <c r="E116" s="3">
        <v>28536.04</v>
      </c>
      <c r="F116" s="3">
        <f t="shared" si="5"/>
        <v>8.6016699321778454</v>
      </c>
      <c r="G116" s="167"/>
    </row>
    <row r="117" spans="1:7" x14ac:dyDescent="0.2">
      <c r="A117" s="13" t="s">
        <v>99</v>
      </c>
      <c r="B117" s="2">
        <f>B118</f>
        <v>0</v>
      </c>
      <c r="C117" s="2"/>
      <c r="D117" s="2"/>
      <c r="E117" s="2">
        <f>E118</f>
        <v>0</v>
      </c>
      <c r="F117" s="2">
        <v>0</v>
      </c>
      <c r="G117" s="166"/>
    </row>
    <row r="118" spans="1:7" x14ac:dyDescent="0.2">
      <c r="A118" s="14" t="s">
        <v>100</v>
      </c>
      <c r="B118" s="3">
        <v>0</v>
      </c>
      <c r="C118" s="15"/>
      <c r="D118" s="15"/>
      <c r="E118" s="3">
        <v>0</v>
      </c>
      <c r="F118" s="15"/>
      <c r="G118" s="167"/>
    </row>
    <row r="119" spans="1:7" ht="25.5" x14ac:dyDescent="0.2">
      <c r="A119" s="12" t="s">
        <v>101</v>
      </c>
      <c r="B119" s="2">
        <f>B120</f>
        <v>0</v>
      </c>
      <c r="C119" s="2">
        <v>0</v>
      </c>
      <c r="D119" s="2">
        <v>0</v>
      </c>
      <c r="E119" s="2">
        <f>E120</f>
        <v>8948.1299999999992</v>
      </c>
      <c r="F119" s="2">
        <v>0</v>
      </c>
      <c r="G119" s="166"/>
    </row>
    <row r="120" spans="1:7" ht="15.75" customHeight="1" x14ac:dyDescent="0.2">
      <c r="A120" s="13" t="s">
        <v>198</v>
      </c>
      <c r="B120" s="2">
        <f>B121</f>
        <v>0</v>
      </c>
      <c r="C120" s="2"/>
      <c r="D120" s="2"/>
      <c r="E120" s="2">
        <f>E121</f>
        <v>8948.1299999999992</v>
      </c>
      <c r="F120" s="2">
        <v>0</v>
      </c>
      <c r="G120" s="166"/>
    </row>
    <row r="121" spans="1:7" ht="13.5" thickBot="1" x14ac:dyDescent="0.25">
      <c r="A121" s="14" t="s">
        <v>187</v>
      </c>
      <c r="B121" s="89">
        <v>0</v>
      </c>
      <c r="C121" s="180"/>
      <c r="D121" s="180"/>
      <c r="E121" s="89">
        <v>8948.1299999999992</v>
      </c>
      <c r="F121" s="89">
        <v>0</v>
      </c>
      <c r="G121" s="181"/>
    </row>
  </sheetData>
  <mergeCells count="6">
    <mergeCell ref="A1:G1"/>
    <mergeCell ref="A2:G2"/>
    <mergeCell ref="A10:G10"/>
    <mergeCell ref="A8:G8"/>
    <mergeCell ref="A4:G4"/>
    <mergeCell ref="A6:G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35"/>
  <sheetViews>
    <sheetView workbookViewId="0">
      <selection activeCell="A2" sqref="A2:G2"/>
    </sheetView>
  </sheetViews>
  <sheetFormatPr defaultRowHeight="11.25" x14ac:dyDescent="0.15"/>
  <cols>
    <col min="1" max="1" width="41.7109375" style="1" customWidth="1"/>
    <col min="2" max="2" width="15.7109375" style="1" customWidth="1"/>
    <col min="3" max="3" width="14.28515625" style="1" customWidth="1"/>
    <col min="4" max="4" width="14" style="1" customWidth="1"/>
    <col min="5" max="5" width="15.85546875" style="1" customWidth="1"/>
    <col min="6" max="6" width="13.7109375" style="1" customWidth="1"/>
    <col min="7" max="7" width="13.5703125" style="1" customWidth="1"/>
    <col min="8" max="16384" width="9.140625" style="1"/>
  </cols>
  <sheetData>
    <row r="2" spans="1:7" s="8" customFormat="1" ht="15.75" x14ac:dyDescent="0.25">
      <c r="A2" s="195" t="s">
        <v>160</v>
      </c>
      <c r="B2" s="195"/>
      <c r="C2" s="195"/>
      <c r="D2" s="195"/>
      <c r="E2" s="195"/>
      <c r="F2" s="195"/>
      <c r="G2" s="195"/>
    </row>
    <row r="3" spans="1:7" s="8" customFormat="1" ht="7.5" customHeight="1" thickBot="1" x14ac:dyDescent="0.3">
      <c r="A3" s="11"/>
      <c r="B3" s="11"/>
      <c r="C3" s="11"/>
      <c r="D3" s="11"/>
      <c r="E3" s="11"/>
      <c r="F3" s="11"/>
      <c r="G3" s="11"/>
    </row>
    <row r="4" spans="1:7" ht="39" thickBot="1" x14ac:dyDescent="0.2">
      <c r="A4" s="151" t="s">
        <v>186</v>
      </c>
      <c r="B4" s="152" t="s">
        <v>181</v>
      </c>
      <c r="C4" s="152" t="s">
        <v>182</v>
      </c>
      <c r="D4" s="152" t="s">
        <v>183</v>
      </c>
      <c r="E4" s="154" t="s">
        <v>194</v>
      </c>
      <c r="F4" s="152" t="s">
        <v>195</v>
      </c>
      <c r="G4" s="153" t="s">
        <v>184</v>
      </c>
    </row>
    <row r="5" spans="1:7" ht="9.75" customHeight="1" x14ac:dyDescent="0.15">
      <c r="A5" s="60">
        <v>1</v>
      </c>
      <c r="B5" s="64">
        <v>2</v>
      </c>
      <c r="C5" s="61">
        <v>3</v>
      </c>
      <c r="D5" s="64">
        <v>4</v>
      </c>
      <c r="E5" s="61">
        <v>5</v>
      </c>
      <c r="F5" s="64" t="s">
        <v>142</v>
      </c>
      <c r="G5" s="62" t="s">
        <v>143</v>
      </c>
    </row>
    <row r="6" spans="1:7" s="49" customFormat="1" ht="12.75" x14ac:dyDescent="0.2">
      <c r="A6" s="66" t="s">
        <v>152</v>
      </c>
      <c r="B6" s="2">
        <f>B7+B9+B11+B14+B19</f>
        <v>2805260.84</v>
      </c>
      <c r="C6" s="2">
        <f>C7+C9+C11+C14+C17+C19</f>
        <v>5963353</v>
      </c>
      <c r="D6" s="2">
        <f>D7+D9+D11+D14+D17+D19</f>
        <v>5963353</v>
      </c>
      <c r="E6" s="2">
        <f>E7+E9+E11+E14+E17+E19</f>
        <v>3578928.49</v>
      </c>
      <c r="F6" s="2">
        <f t="shared" ref="F6:F35" si="0">E6/B6*100</f>
        <v>127.57916978586563</v>
      </c>
      <c r="G6" s="30">
        <f t="shared" ref="G6:G16" si="1">E6/D6*100</f>
        <v>60.015372056626539</v>
      </c>
    </row>
    <row r="7" spans="1:7" ht="12.75" x14ac:dyDescent="0.2">
      <c r="A7" s="14" t="s">
        <v>102</v>
      </c>
      <c r="B7" s="3">
        <f>B8</f>
        <v>170334.35</v>
      </c>
      <c r="C7" s="3">
        <f>C8</f>
        <v>184751</v>
      </c>
      <c r="D7" s="3">
        <f>D8</f>
        <v>184751</v>
      </c>
      <c r="E7" s="16">
        <f>E8</f>
        <v>171792.13</v>
      </c>
      <c r="F7" s="3">
        <f t="shared" si="0"/>
        <v>100.85583442212331</v>
      </c>
      <c r="G7" s="29">
        <f t="shared" si="1"/>
        <v>92.985764623736813</v>
      </c>
    </row>
    <row r="8" spans="1:7" ht="12.75" x14ac:dyDescent="0.2">
      <c r="A8" s="14" t="s">
        <v>103</v>
      </c>
      <c r="B8" s="3">
        <v>170334.35</v>
      </c>
      <c r="C8" s="3">
        <v>184751</v>
      </c>
      <c r="D8" s="3">
        <v>184751</v>
      </c>
      <c r="E8" s="16">
        <v>171792.13</v>
      </c>
      <c r="F8" s="3">
        <f t="shared" si="0"/>
        <v>100.85583442212331</v>
      </c>
      <c r="G8" s="29">
        <f t="shared" si="1"/>
        <v>92.985764623736813</v>
      </c>
    </row>
    <row r="9" spans="1:7" ht="12.75" x14ac:dyDescent="0.2">
      <c r="A9" s="14" t="s">
        <v>104</v>
      </c>
      <c r="B9" s="3">
        <f>B10</f>
        <v>36823.160000000003</v>
      </c>
      <c r="C9" s="3">
        <f>C10</f>
        <v>75000</v>
      </c>
      <c r="D9" s="3">
        <f>D10</f>
        <v>75000</v>
      </c>
      <c r="E9" s="3">
        <f>E10</f>
        <v>92963.08</v>
      </c>
      <c r="F9" s="3">
        <f t="shared" si="0"/>
        <v>252.458181209869</v>
      </c>
      <c r="G9" s="29">
        <f t="shared" si="1"/>
        <v>123.95077333333333</v>
      </c>
    </row>
    <row r="10" spans="1:7" ht="12.75" x14ac:dyDescent="0.2">
      <c r="A10" s="14" t="s">
        <v>105</v>
      </c>
      <c r="B10" s="3">
        <v>36823.160000000003</v>
      </c>
      <c r="C10" s="3">
        <v>75000</v>
      </c>
      <c r="D10" s="3">
        <v>75000</v>
      </c>
      <c r="E10" s="3">
        <v>92963.08</v>
      </c>
      <c r="F10" s="3">
        <f t="shared" si="0"/>
        <v>252.458181209869</v>
      </c>
      <c r="G10" s="29">
        <f t="shared" si="1"/>
        <v>123.95077333333333</v>
      </c>
    </row>
    <row r="11" spans="1:7" ht="12.75" x14ac:dyDescent="0.2">
      <c r="A11" s="14" t="s">
        <v>106</v>
      </c>
      <c r="B11" s="3">
        <f>B12+B13</f>
        <v>2582914.7400000002</v>
      </c>
      <c r="C11" s="3">
        <f>C12+C13</f>
        <v>5595102</v>
      </c>
      <c r="D11" s="3">
        <f>D12+D13</f>
        <v>5595102</v>
      </c>
      <c r="E11" s="3">
        <f>E12+E13</f>
        <v>3296972.5500000003</v>
      </c>
      <c r="F11" s="3">
        <f t="shared" si="0"/>
        <v>127.64542704185426</v>
      </c>
      <c r="G11" s="29">
        <f t="shared" si="1"/>
        <v>58.926049069346732</v>
      </c>
    </row>
    <row r="12" spans="1:7" ht="12.75" x14ac:dyDescent="0.2">
      <c r="A12" s="14" t="s">
        <v>107</v>
      </c>
      <c r="B12" s="3">
        <v>2387812.7400000002</v>
      </c>
      <c r="C12" s="3">
        <v>5400000</v>
      </c>
      <c r="D12" s="3">
        <v>5400000</v>
      </c>
      <c r="E12" s="3">
        <v>3103308.14</v>
      </c>
      <c r="F12" s="3">
        <f t="shared" si="0"/>
        <v>129.96446865427143</v>
      </c>
      <c r="G12" s="29">
        <f t="shared" si="1"/>
        <v>57.468669259259265</v>
      </c>
    </row>
    <row r="13" spans="1:7" ht="12.75" x14ac:dyDescent="0.2">
      <c r="A13" s="14" t="s">
        <v>108</v>
      </c>
      <c r="B13" s="3">
        <v>195102</v>
      </c>
      <c r="C13" s="3">
        <v>195102</v>
      </c>
      <c r="D13" s="3">
        <v>195102</v>
      </c>
      <c r="E13" s="16">
        <v>193664.41</v>
      </c>
      <c r="F13" s="3">
        <f t="shared" si="0"/>
        <v>99.263159783087815</v>
      </c>
      <c r="G13" s="29">
        <f t="shared" si="1"/>
        <v>99.263159783087815</v>
      </c>
    </row>
    <row r="14" spans="1:7" ht="12.75" x14ac:dyDescent="0.2">
      <c r="A14" s="14" t="s">
        <v>109</v>
      </c>
      <c r="B14" s="3">
        <f>B15+B16</f>
        <v>6754.21</v>
      </c>
      <c r="C14" s="3">
        <f>C15+C16</f>
        <v>99500</v>
      </c>
      <c r="D14" s="3">
        <f>D15+D16</f>
        <v>99500</v>
      </c>
      <c r="E14" s="3">
        <f>E15+E16</f>
        <v>4966.43</v>
      </c>
      <c r="F14" s="3">
        <f t="shared" si="0"/>
        <v>73.530879259010305</v>
      </c>
      <c r="G14" s="29">
        <f t="shared" si="1"/>
        <v>4.9913869346733666</v>
      </c>
    </row>
    <row r="15" spans="1:7" ht="12.75" x14ac:dyDescent="0.2">
      <c r="A15" s="14" t="s">
        <v>110</v>
      </c>
      <c r="B15" s="3">
        <v>6017.17</v>
      </c>
      <c r="C15" s="3">
        <v>96500</v>
      </c>
      <c r="D15" s="3">
        <v>96500</v>
      </c>
      <c r="E15" s="3">
        <v>0</v>
      </c>
      <c r="F15" s="3">
        <f t="shared" si="0"/>
        <v>0</v>
      </c>
      <c r="G15" s="29">
        <f t="shared" si="1"/>
        <v>0</v>
      </c>
    </row>
    <row r="16" spans="1:7" ht="12.75" x14ac:dyDescent="0.2">
      <c r="A16" s="14" t="s">
        <v>111</v>
      </c>
      <c r="B16" s="3">
        <v>737.04</v>
      </c>
      <c r="C16" s="3">
        <v>3000</v>
      </c>
      <c r="D16" s="3">
        <v>3000</v>
      </c>
      <c r="E16" s="3">
        <v>4966.43</v>
      </c>
      <c r="F16" s="3">
        <f t="shared" si="0"/>
        <v>673.8345272983828</v>
      </c>
      <c r="G16" s="29">
        <f t="shared" si="1"/>
        <v>165.54766666666666</v>
      </c>
    </row>
    <row r="17" spans="1:7" ht="12.75" x14ac:dyDescent="0.2">
      <c r="A17" s="14" t="s">
        <v>112</v>
      </c>
      <c r="B17" s="3">
        <f>B18</f>
        <v>0</v>
      </c>
      <c r="C17" s="15"/>
      <c r="D17" s="15"/>
      <c r="E17" s="3">
        <f>E18</f>
        <v>781.25</v>
      </c>
      <c r="F17" s="3">
        <v>0</v>
      </c>
      <c r="G17" s="38"/>
    </row>
    <row r="18" spans="1:7" ht="12.75" x14ac:dyDescent="0.2">
      <c r="A18" s="14" t="s">
        <v>113</v>
      </c>
      <c r="B18" s="3">
        <v>0</v>
      </c>
      <c r="C18" s="15"/>
      <c r="D18" s="15"/>
      <c r="E18" s="3">
        <v>781.25</v>
      </c>
      <c r="F18" s="3">
        <v>0</v>
      </c>
      <c r="G18" s="38"/>
    </row>
    <row r="19" spans="1:7" ht="38.25" x14ac:dyDescent="0.2">
      <c r="A19" s="14" t="s">
        <v>114</v>
      </c>
      <c r="B19" s="17">
        <f>B20</f>
        <v>8434.3799999999992</v>
      </c>
      <c r="C19" s="17">
        <f>C20</f>
        <v>9000</v>
      </c>
      <c r="D19" s="17">
        <f>D20</f>
        <v>9000</v>
      </c>
      <c r="E19" s="17">
        <f>E20</f>
        <v>11453.05</v>
      </c>
      <c r="F19" s="17">
        <f t="shared" si="0"/>
        <v>135.79006399996209</v>
      </c>
      <c r="G19" s="103">
        <f t="shared" ref="G19:G31" si="2">E19/D19*100</f>
        <v>127.2561111111111</v>
      </c>
    </row>
    <row r="20" spans="1:7" ht="12.75" x14ac:dyDescent="0.2">
      <c r="A20" s="14" t="s">
        <v>115</v>
      </c>
      <c r="B20" s="3">
        <v>8434.3799999999992</v>
      </c>
      <c r="C20" s="3">
        <v>9000</v>
      </c>
      <c r="D20" s="3">
        <v>9000</v>
      </c>
      <c r="E20" s="3">
        <v>11453.05</v>
      </c>
      <c r="F20" s="3">
        <f t="shared" si="0"/>
        <v>135.79006399996209</v>
      </c>
      <c r="G20" s="29">
        <f t="shared" si="2"/>
        <v>127.2561111111111</v>
      </c>
    </row>
    <row r="21" spans="1:7" ht="15" customHeight="1" x14ac:dyDescent="0.2">
      <c r="A21" s="12" t="s">
        <v>149</v>
      </c>
      <c r="B21" s="85">
        <f>B22+B24+B26+B29+B32+B34</f>
        <v>2751830.5600000005</v>
      </c>
      <c r="C21" s="85">
        <f>C22+C24+C26+C29+C32+C34</f>
        <v>5965353</v>
      </c>
      <c r="D21" s="85">
        <f>D22+D24+D26+D29+D32+D34</f>
        <v>5965353</v>
      </c>
      <c r="E21" s="85">
        <f>E22+E24+E26+E29+E32+E34</f>
        <v>3553014.81</v>
      </c>
      <c r="F21" s="85">
        <f t="shared" si="0"/>
        <v>129.11459236065755</v>
      </c>
      <c r="G21" s="86">
        <f t="shared" si="2"/>
        <v>59.560847614550219</v>
      </c>
    </row>
    <row r="22" spans="1:7" ht="12.75" x14ac:dyDescent="0.2">
      <c r="A22" s="14" t="s">
        <v>102</v>
      </c>
      <c r="B22" s="84">
        <f>B23</f>
        <v>170334.35</v>
      </c>
      <c r="C22" s="3">
        <f>C23</f>
        <v>184751</v>
      </c>
      <c r="D22" s="84">
        <f>D23</f>
        <v>184751</v>
      </c>
      <c r="E22" s="84">
        <f>E23</f>
        <v>171792.13</v>
      </c>
      <c r="F22" s="84">
        <f t="shared" si="0"/>
        <v>100.85583442212331</v>
      </c>
      <c r="G22" s="104">
        <f t="shared" si="2"/>
        <v>92.985764623736813</v>
      </c>
    </row>
    <row r="23" spans="1:7" ht="12.75" x14ac:dyDescent="0.2">
      <c r="A23" s="14" t="s">
        <v>103</v>
      </c>
      <c r="B23" s="3">
        <v>170334.35</v>
      </c>
      <c r="C23" s="3">
        <v>184751</v>
      </c>
      <c r="D23" s="3">
        <v>184751</v>
      </c>
      <c r="E23" s="3">
        <v>171792.13</v>
      </c>
      <c r="F23" s="3">
        <f t="shared" si="0"/>
        <v>100.85583442212331</v>
      </c>
      <c r="G23" s="29">
        <f t="shared" si="2"/>
        <v>92.985764623736813</v>
      </c>
    </row>
    <row r="24" spans="1:7" ht="12.75" x14ac:dyDescent="0.2">
      <c r="A24" s="14" t="s">
        <v>104</v>
      </c>
      <c r="B24" s="3">
        <f>B25</f>
        <v>43909.21</v>
      </c>
      <c r="C24" s="3">
        <f>C25</f>
        <v>79000</v>
      </c>
      <c r="D24" s="3">
        <f>D25</f>
        <v>79000</v>
      </c>
      <c r="E24" s="3">
        <f>E25</f>
        <v>43433.3</v>
      </c>
      <c r="F24" s="3">
        <f t="shared" si="0"/>
        <v>98.916149937564356</v>
      </c>
      <c r="G24" s="29">
        <f t="shared" si="2"/>
        <v>54.978860759493678</v>
      </c>
    </row>
    <row r="25" spans="1:7" ht="12.75" x14ac:dyDescent="0.2">
      <c r="A25" s="14" t="s">
        <v>105</v>
      </c>
      <c r="B25" s="3">
        <v>43909.21</v>
      </c>
      <c r="C25" s="3">
        <v>79000</v>
      </c>
      <c r="D25" s="3">
        <v>79000</v>
      </c>
      <c r="E25" s="3">
        <v>43433.3</v>
      </c>
      <c r="F25" s="3">
        <f t="shared" si="0"/>
        <v>98.916149937564356</v>
      </c>
      <c r="G25" s="29">
        <f t="shared" si="2"/>
        <v>54.978860759493678</v>
      </c>
    </row>
    <row r="26" spans="1:7" ht="12.75" x14ac:dyDescent="0.2">
      <c r="A26" s="14" t="s">
        <v>106</v>
      </c>
      <c r="B26" s="3">
        <f>B27+B28</f>
        <v>2529072.2000000002</v>
      </c>
      <c r="C26" s="3">
        <f>C27+C28</f>
        <v>5603102</v>
      </c>
      <c r="D26" s="3">
        <f>D27+D28</f>
        <v>5603102</v>
      </c>
      <c r="E26" s="3">
        <f>E27+E28</f>
        <v>3248737.21</v>
      </c>
      <c r="F26" s="3">
        <f t="shared" si="0"/>
        <v>128.45569256583499</v>
      </c>
      <c r="G26" s="29">
        <f t="shared" si="2"/>
        <v>57.981047105692532</v>
      </c>
    </row>
    <row r="27" spans="1:7" ht="12.75" x14ac:dyDescent="0.2">
      <c r="A27" s="14" t="s">
        <v>107</v>
      </c>
      <c r="B27" s="3">
        <v>2333970.2000000002</v>
      </c>
      <c r="C27" s="3">
        <v>5408000</v>
      </c>
      <c r="D27" s="3">
        <v>5408000</v>
      </c>
      <c r="E27" s="3">
        <v>3055072.8</v>
      </c>
      <c r="F27" s="3">
        <f t="shared" si="0"/>
        <v>130.89596431008414</v>
      </c>
      <c r="G27" s="29">
        <f t="shared" si="2"/>
        <v>56.491730769230763</v>
      </c>
    </row>
    <row r="28" spans="1:7" ht="12.75" x14ac:dyDescent="0.2">
      <c r="A28" s="14" t="s">
        <v>108</v>
      </c>
      <c r="B28" s="3">
        <v>195102</v>
      </c>
      <c r="C28" s="3">
        <v>195102</v>
      </c>
      <c r="D28" s="3">
        <v>195102</v>
      </c>
      <c r="E28" s="3">
        <v>193664.41</v>
      </c>
      <c r="F28" s="3">
        <f t="shared" si="0"/>
        <v>99.263159783087815</v>
      </c>
      <c r="G28" s="29">
        <f t="shared" si="2"/>
        <v>99.263159783087815</v>
      </c>
    </row>
    <row r="29" spans="1:7" ht="12.75" x14ac:dyDescent="0.2">
      <c r="A29" s="14" t="s">
        <v>109</v>
      </c>
      <c r="B29" s="3">
        <f>B30+B31</f>
        <v>874.35</v>
      </c>
      <c r="C29" s="3">
        <f>C30+C31</f>
        <v>89500</v>
      </c>
      <c r="D29" s="3">
        <f>D30+D31</f>
        <v>89500</v>
      </c>
      <c r="E29" s="3">
        <f>E30+E31</f>
        <v>76752.87000000001</v>
      </c>
      <c r="F29" s="3">
        <f t="shared" si="0"/>
        <v>8778.2775776290964</v>
      </c>
      <c r="G29" s="29">
        <f t="shared" si="2"/>
        <v>85.757396648044704</v>
      </c>
    </row>
    <row r="30" spans="1:7" ht="12.75" x14ac:dyDescent="0.2">
      <c r="A30" s="14" t="s">
        <v>110</v>
      </c>
      <c r="B30" s="3">
        <v>451.81</v>
      </c>
      <c r="C30" s="3">
        <v>86500</v>
      </c>
      <c r="D30" s="3">
        <v>86500</v>
      </c>
      <c r="E30" s="3">
        <v>72431.91</v>
      </c>
      <c r="F30" s="3">
        <f t="shared" si="0"/>
        <v>16031.497753480446</v>
      </c>
      <c r="G30" s="29">
        <f t="shared" si="2"/>
        <v>83.736312138728337</v>
      </c>
    </row>
    <row r="31" spans="1:7" ht="12.75" x14ac:dyDescent="0.2">
      <c r="A31" s="14" t="s">
        <v>111</v>
      </c>
      <c r="B31" s="3">
        <v>422.54</v>
      </c>
      <c r="C31" s="3">
        <v>3000</v>
      </c>
      <c r="D31" s="3">
        <v>3000</v>
      </c>
      <c r="E31" s="3">
        <v>4320.96</v>
      </c>
      <c r="F31" s="3">
        <f t="shared" si="0"/>
        <v>1022.6156103564159</v>
      </c>
      <c r="G31" s="29">
        <f t="shared" si="2"/>
        <v>144.03200000000001</v>
      </c>
    </row>
    <row r="32" spans="1:7" ht="12.75" x14ac:dyDescent="0.2">
      <c r="A32" s="14" t="s">
        <v>112</v>
      </c>
      <c r="B32" s="3">
        <f>B33</f>
        <v>0</v>
      </c>
      <c r="C32" s="15"/>
      <c r="D32" s="15"/>
      <c r="E32" s="3">
        <f>E33</f>
        <v>781.25</v>
      </c>
      <c r="F32" s="3">
        <v>0</v>
      </c>
      <c r="G32" s="38"/>
    </row>
    <row r="33" spans="1:7" ht="12.75" x14ac:dyDescent="0.2">
      <c r="A33" s="14" t="s">
        <v>113</v>
      </c>
      <c r="B33" s="3">
        <v>0</v>
      </c>
      <c r="C33" s="15"/>
      <c r="D33" s="15"/>
      <c r="E33" s="3">
        <v>781.25</v>
      </c>
      <c r="F33" s="3">
        <v>0</v>
      </c>
      <c r="G33" s="38"/>
    </row>
    <row r="34" spans="1:7" ht="38.25" x14ac:dyDescent="0.2">
      <c r="A34" s="14" t="s">
        <v>114</v>
      </c>
      <c r="B34" s="17">
        <f>B35</f>
        <v>7640.45</v>
      </c>
      <c r="C34" s="17">
        <f>C35</f>
        <v>9000</v>
      </c>
      <c r="D34" s="17">
        <f>D35</f>
        <v>9000</v>
      </c>
      <c r="E34" s="17">
        <f>E35</f>
        <v>11518.05</v>
      </c>
      <c r="F34" s="17">
        <f t="shared" si="0"/>
        <v>150.750937444784</v>
      </c>
      <c r="G34" s="103">
        <f>E34/D34*100</f>
        <v>127.97833333333332</v>
      </c>
    </row>
    <row r="35" spans="1:7" ht="15" customHeight="1" thickBot="1" x14ac:dyDescent="0.25">
      <c r="A35" s="87" t="s">
        <v>115</v>
      </c>
      <c r="B35" s="88">
        <v>7640.45</v>
      </c>
      <c r="C35" s="89">
        <v>9000</v>
      </c>
      <c r="D35" s="89">
        <v>9000</v>
      </c>
      <c r="E35" s="89">
        <v>11518.05</v>
      </c>
      <c r="F35" s="89">
        <f t="shared" si="0"/>
        <v>150.750937444784</v>
      </c>
      <c r="G35" s="105">
        <f>E35/D35*100</f>
        <v>127.97833333333332</v>
      </c>
    </row>
  </sheetData>
  <mergeCells count="1">
    <mergeCell ref="A2:G2"/>
  </mergeCells>
  <pageMargins left="0.7" right="0.7" top="0.75" bottom="0.75" header="0.3" footer="0.3"/>
  <pageSetup paperSize="9" scale="9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workbookViewId="0">
      <selection sqref="A1:G1"/>
    </sheetView>
  </sheetViews>
  <sheetFormatPr defaultRowHeight="11.25" x14ac:dyDescent="0.15"/>
  <cols>
    <col min="1" max="1" width="32.42578125" style="1" bestFit="1" customWidth="1"/>
    <col min="2" max="2" width="15.5703125" style="1" customWidth="1"/>
    <col min="3" max="3" width="15.85546875" style="1" customWidth="1"/>
    <col min="4" max="4" width="16" style="1" customWidth="1"/>
    <col min="5" max="5" width="15.7109375" style="1" customWidth="1"/>
    <col min="6" max="6" width="12.28515625" style="1" customWidth="1"/>
    <col min="7" max="7" width="12.5703125" style="1" customWidth="1"/>
    <col min="8" max="16384" width="9.140625" style="1"/>
  </cols>
  <sheetData>
    <row r="1" spans="1:7" ht="14.25" x14ac:dyDescent="0.2">
      <c r="A1" s="195" t="s">
        <v>161</v>
      </c>
      <c r="B1" s="195"/>
      <c r="C1" s="195"/>
      <c r="D1" s="195"/>
      <c r="E1" s="195"/>
      <c r="F1" s="195"/>
      <c r="G1" s="195"/>
    </row>
    <row r="2" spans="1:7" ht="16.5" thickBot="1" x14ac:dyDescent="0.3">
      <c r="A2" s="11"/>
      <c r="B2" s="11"/>
      <c r="C2" s="11"/>
      <c r="D2" s="11"/>
      <c r="E2" s="11"/>
      <c r="F2" s="11"/>
      <c r="G2" s="11"/>
    </row>
    <row r="3" spans="1:7" ht="35.25" customHeight="1" thickBot="1" x14ac:dyDescent="0.2">
      <c r="A3" s="151" t="s">
        <v>186</v>
      </c>
      <c r="B3" s="152" t="s">
        <v>181</v>
      </c>
      <c r="C3" s="152" t="s">
        <v>182</v>
      </c>
      <c r="D3" s="152" t="s">
        <v>183</v>
      </c>
      <c r="E3" s="154" t="s">
        <v>190</v>
      </c>
      <c r="F3" s="152" t="s">
        <v>185</v>
      </c>
      <c r="G3" s="153" t="s">
        <v>184</v>
      </c>
    </row>
    <row r="4" spans="1:7" ht="12" customHeight="1" x14ac:dyDescent="0.15">
      <c r="A4" s="75">
        <v>1</v>
      </c>
      <c r="B4" s="76">
        <v>2</v>
      </c>
      <c r="C4" s="76">
        <v>3</v>
      </c>
      <c r="D4" s="76">
        <v>4</v>
      </c>
      <c r="E4" s="76">
        <v>5</v>
      </c>
      <c r="F4" s="76" t="s">
        <v>142</v>
      </c>
      <c r="G4" s="77" t="s">
        <v>143</v>
      </c>
    </row>
    <row r="5" spans="1:7" ht="12.75" x14ac:dyDescent="0.15">
      <c r="A5" s="78" t="s">
        <v>149</v>
      </c>
      <c r="B5" s="82">
        <f>B6+B8</f>
        <v>2751830.5599999996</v>
      </c>
      <c r="C5" s="79">
        <f>C6+C8</f>
        <v>5965353</v>
      </c>
      <c r="D5" s="80">
        <f>D6+D8</f>
        <v>5965353</v>
      </c>
      <c r="E5" s="81">
        <f>E6+E8</f>
        <v>3553014.81</v>
      </c>
      <c r="F5" s="142">
        <f t="shared" ref="F5:F10" si="0">E5/B5*100</f>
        <v>129.11459236065755</v>
      </c>
      <c r="G5" s="143">
        <f t="shared" ref="G5:G10" si="1">E5/D5*100</f>
        <v>59.560847614550219</v>
      </c>
    </row>
    <row r="6" spans="1:7" s="48" customFormat="1" ht="25.5" x14ac:dyDescent="0.2">
      <c r="A6" s="13" t="s">
        <v>116</v>
      </c>
      <c r="B6" s="2">
        <f>B7</f>
        <v>0</v>
      </c>
      <c r="C6" s="2">
        <f>C7</f>
        <v>5200</v>
      </c>
      <c r="D6" s="2">
        <f>D7</f>
        <v>5200</v>
      </c>
      <c r="E6" s="2">
        <f>E7</f>
        <v>0</v>
      </c>
      <c r="F6" s="52">
        <v>0</v>
      </c>
      <c r="G6" s="55">
        <f t="shared" si="1"/>
        <v>0</v>
      </c>
    </row>
    <row r="7" spans="1:7" ht="12.75" x14ac:dyDescent="0.2">
      <c r="A7" s="50" t="s">
        <v>137</v>
      </c>
      <c r="B7" s="3">
        <v>0</v>
      </c>
      <c r="C7" s="3">
        <v>5200</v>
      </c>
      <c r="D7" s="3">
        <v>5200</v>
      </c>
      <c r="E7" s="3">
        <v>0</v>
      </c>
      <c r="F7" s="53">
        <v>0</v>
      </c>
      <c r="G7" s="55">
        <f t="shared" si="1"/>
        <v>0</v>
      </c>
    </row>
    <row r="8" spans="1:7" s="48" customFormat="1" ht="13.5" customHeight="1" x14ac:dyDescent="0.2">
      <c r="A8" s="13" t="s">
        <v>117</v>
      </c>
      <c r="B8" s="2">
        <f>B9+B10</f>
        <v>2751830.5599999996</v>
      </c>
      <c r="C8" s="2">
        <f>C9+C10</f>
        <v>5960153</v>
      </c>
      <c r="D8" s="2">
        <f>D9+D10</f>
        <v>5960153</v>
      </c>
      <c r="E8" s="2">
        <f>E9+E10</f>
        <v>3553014.81</v>
      </c>
      <c r="F8" s="52">
        <f t="shared" si="0"/>
        <v>129.11459236065755</v>
      </c>
      <c r="G8" s="55">
        <f t="shared" si="1"/>
        <v>59.612812120762669</v>
      </c>
    </row>
    <row r="9" spans="1:7" ht="12.75" x14ac:dyDescent="0.2">
      <c r="A9" s="50" t="s">
        <v>138</v>
      </c>
      <c r="B9" s="3">
        <v>2321734.09</v>
      </c>
      <c r="C9" s="3">
        <v>5359000</v>
      </c>
      <c r="D9" s="3">
        <v>5359000</v>
      </c>
      <c r="E9" s="3">
        <v>3015471.58</v>
      </c>
      <c r="F9" s="53">
        <f t="shared" si="0"/>
        <v>129.88014402631271</v>
      </c>
      <c r="G9" s="55">
        <f t="shared" si="1"/>
        <v>56.269296137339055</v>
      </c>
    </row>
    <row r="10" spans="1:7" ht="26.25" thickBot="1" x14ac:dyDescent="0.25">
      <c r="A10" s="51" t="s">
        <v>139</v>
      </c>
      <c r="B10" s="36">
        <v>430096.47</v>
      </c>
      <c r="C10" s="36">
        <v>601153</v>
      </c>
      <c r="D10" s="36">
        <v>601153</v>
      </c>
      <c r="E10" s="36">
        <v>537543.23</v>
      </c>
      <c r="F10" s="54">
        <f t="shared" si="0"/>
        <v>124.98201391887731</v>
      </c>
      <c r="G10" s="56">
        <f t="shared" si="1"/>
        <v>89.418705387813077</v>
      </c>
    </row>
    <row r="11" spans="1:7" x14ac:dyDescent="0.15">
      <c r="A11" s="199"/>
      <c r="B11" s="200"/>
      <c r="C11" s="200"/>
      <c r="D11" s="200"/>
      <c r="E11" s="200"/>
      <c r="F11" s="200"/>
      <c r="G11" s="200"/>
    </row>
  </sheetData>
  <mergeCells count="2">
    <mergeCell ref="A11:G11"/>
    <mergeCell ref="A1:G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70"/>
  <sheetViews>
    <sheetView topLeftCell="A79" workbookViewId="0">
      <selection activeCell="C75" sqref="C75"/>
    </sheetView>
  </sheetViews>
  <sheetFormatPr defaultRowHeight="11.25" x14ac:dyDescent="0.15"/>
  <cols>
    <col min="1" max="1" width="73.7109375" style="1" customWidth="1"/>
    <col min="2" max="2" width="13.85546875" style="1" customWidth="1"/>
    <col min="3" max="3" width="14.5703125" style="1" customWidth="1"/>
    <col min="4" max="4" width="14.28515625" style="1" customWidth="1"/>
    <col min="5" max="5" width="14.140625" style="1" customWidth="1"/>
    <col min="6" max="16384" width="9.140625" style="1"/>
  </cols>
  <sheetData>
    <row r="1" spans="1:5" ht="12.75" x14ac:dyDescent="0.2">
      <c r="A1" s="203" t="s">
        <v>135</v>
      </c>
      <c r="B1" s="203"/>
      <c r="C1" s="203"/>
      <c r="D1" s="203"/>
      <c r="E1" s="203"/>
    </row>
    <row r="2" spans="1:5" ht="11.25" customHeight="1" x14ac:dyDescent="0.3">
      <c r="A2" s="18"/>
      <c r="B2" s="18"/>
      <c r="C2" s="18"/>
      <c r="D2" s="18"/>
      <c r="E2" s="19"/>
    </row>
    <row r="3" spans="1:5" ht="12.75" x14ac:dyDescent="0.2">
      <c r="A3" s="203" t="s">
        <v>162</v>
      </c>
      <c r="B3" s="203"/>
      <c r="C3" s="203"/>
      <c r="D3" s="203"/>
      <c r="E3" s="203"/>
    </row>
    <row r="4" spans="1:5" ht="34.5" customHeight="1" x14ac:dyDescent="0.25">
      <c r="A4" s="205" t="s">
        <v>163</v>
      </c>
      <c r="B4" s="206"/>
      <c r="C4" s="206"/>
      <c r="D4" s="206"/>
      <c r="E4" s="206"/>
    </row>
    <row r="5" spans="1:5" ht="12.75" customHeight="1" x14ac:dyDescent="0.25">
      <c r="A5" s="22"/>
      <c r="B5" s="22"/>
      <c r="C5" s="22"/>
      <c r="D5" s="22"/>
      <c r="E5" s="22"/>
    </row>
    <row r="6" spans="1:5" ht="14.25" x14ac:dyDescent="0.2">
      <c r="A6" s="204" t="s">
        <v>172</v>
      </c>
      <c r="B6" s="204"/>
      <c r="C6" s="204"/>
      <c r="D6" s="204"/>
      <c r="E6" s="204"/>
    </row>
    <row r="7" spans="1:5" ht="8.25" customHeight="1" thickBot="1" x14ac:dyDescent="0.3">
      <c r="A7" s="20"/>
      <c r="B7" s="20"/>
      <c r="C7" s="20"/>
      <c r="D7" s="20"/>
      <c r="E7" s="21"/>
    </row>
    <row r="8" spans="1:5" s="4" customFormat="1" ht="29.25" customHeight="1" thickBot="1" x14ac:dyDescent="0.2">
      <c r="A8" s="151" t="s">
        <v>140</v>
      </c>
      <c r="B8" s="154" t="s">
        <v>177</v>
      </c>
      <c r="C8" s="154" t="s">
        <v>176</v>
      </c>
      <c r="D8" s="154" t="s">
        <v>193</v>
      </c>
      <c r="E8" s="155" t="s">
        <v>150</v>
      </c>
    </row>
    <row r="9" spans="1:5" s="4" customFormat="1" ht="11.25" customHeight="1" x14ac:dyDescent="0.15">
      <c r="A9" s="60">
        <v>1</v>
      </c>
      <c r="B9" s="83">
        <v>2</v>
      </c>
      <c r="C9" s="58">
        <v>3</v>
      </c>
      <c r="D9" s="83">
        <v>4</v>
      </c>
      <c r="E9" s="59" t="s">
        <v>151</v>
      </c>
    </row>
    <row r="10" spans="1:5" s="4" customFormat="1" ht="12.75" x14ac:dyDescent="0.2">
      <c r="A10" s="26" t="s">
        <v>118</v>
      </c>
      <c r="B10" s="23">
        <f t="shared" ref="B10:D12" si="0">B11</f>
        <v>5965353</v>
      </c>
      <c r="C10" s="23">
        <f t="shared" si="0"/>
        <v>5965353</v>
      </c>
      <c r="D10" s="23">
        <f t="shared" si="0"/>
        <v>3553014.81</v>
      </c>
      <c r="E10" s="37">
        <f>D10/C10*100</f>
        <v>59.560847614550219</v>
      </c>
    </row>
    <row r="11" spans="1:5" s="4" customFormat="1" ht="25.5" x14ac:dyDescent="0.2">
      <c r="A11" s="27" t="s">
        <v>119</v>
      </c>
      <c r="B11" s="25">
        <f t="shared" si="0"/>
        <v>5965353</v>
      </c>
      <c r="C11" s="25">
        <f t="shared" si="0"/>
        <v>5965353</v>
      </c>
      <c r="D11" s="25">
        <f t="shared" si="0"/>
        <v>3553014.81</v>
      </c>
      <c r="E11" s="31">
        <f>D11/C11*100</f>
        <v>59.560847614550219</v>
      </c>
    </row>
    <row r="12" spans="1:5" s="5" customFormat="1" ht="12.75" x14ac:dyDescent="0.2">
      <c r="A12" s="7" t="s">
        <v>120</v>
      </c>
      <c r="B12" s="2">
        <f t="shared" si="0"/>
        <v>5965353</v>
      </c>
      <c r="C12" s="2">
        <f t="shared" si="0"/>
        <v>5965353</v>
      </c>
      <c r="D12" s="24">
        <f t="shared" si="0"/>
        <v>3553014.81</v>
      </c>
      <c r="E12" s="41">
        <f>D12/C12*100</f>
        <v>59.560847614550219</v>
      </c>
    </row>
    <row r="13" spans="1:5" s="5" customFormat="1" ht="15" customHeight="1" x14ac:dyDescent="0.2">
      <c r="A13" s="28" t="s">
        <v>121</v>
      </c>
      <c r="B13" s="3">
        <f>SUM(B14:B21)</f>
        <v>5965353</v>
      </c>
      <c r="C13" s="3">
        <f>SUM(C14:C21)</f>
        <v>5965353</v>
      </c>
      <c r="D13" s="3">
        <f>D14+D15+D16+D17+D18+D19+D20+D21</f>
        <v>3553014.81</v>
      </c>
      <c r="E13" s="42">
        <f>D13/C13*100</f>
        <v>59.560847614550219</v>
      </c>
    </row>
    <row r="14" spans="1:5" s="5" customFormat="1" ht="12.75" x14ac:dyDescent="0.2">
      <c r="A14" s="14" t="s">
        <v>103</v>
      </c>
      <c r="B14" s="3">
        <v>184751</v>
      </c>
      <c r="C14" s="3">
        <v>184751</v>
      </c>
      <c r="D14" s="43">
        <f>D38+D45</f>
        <v>171792.13</v>
      </c>
      <c r="E14" s="42">
        <f t="shared" ref="E14:E21" si="1">D14/C14*100</f>
        <v>92.985764623736813</v>
      </c>
    </row>
    <row r="15" spans="1:5" s="5" customFormat="1" ht="12.75" x14ac:dyDescent="0.2">
      <c r="A15" s="14" t="s">
        <v>105</v>
      </c>
      <c r="B15" s="3">
        <v>79000</v>
      </c>
      <c r="C15" s="3">
        <v>79000</v>
      </c>
      <c r="D15" s="3">
        <v>43433.3</v>
      </c>
      <c r="E15" s="42">
        <f t="shared" si="1"/>
        <v>54.978860759493678</v>
      </c>
    </row>
    <row r="16" spans="1:5" s="5" customFormat="1" ht="12.75" x14ac:dyDescent="0.2">
      <c r="A16" s="14" t="s">
        <v>107</v>
      </c>
      <c r="B16" s="3">
        <v>5408000</v>
      </c>
      <c r="C16" s="3">
        <v>5408000</v>
      </c>
      <c r="D16" s="3">
        <v>3055072.8</v>
      </c>
      <c r="E16" s="42">
        <f t="shared" si="1"/>
        <v>56.491730769230763</v>
      </c>
    </row>
    <row r="17" spans="1:5" s="5" customFormat="1" ht="12.75" x14ac:dyDescent="0.2">
      <c r="A17" s="14" t="s">
        <v>108</v>
      </c>
      <c r="B17" s="3">
        <v>195102</v>
      </c>
      <c r="C17" s="3">
        <v>195102</v>
      </c>
      <c r="D17" s="43">
        <f>D127+D150</f>
        <v>193664.41</v>
      </c>
      <c r="E17" s="42">
        <f t="shared" si="1"/>
        <v>99.263159783087815</v>
      </c>
    </row>
    <row r="18" spans="1:5" s="5" customFormat="1" ht="12.75" x14ac:dyDescent="0.2">
      <c r="A18" s="14" t="s">
        <v>110</v>
      </c>
      <c r="B18" s="3">
        <v>86500</v>
      </c>
      <c r="C18" s="3">
        <v>86500</v>
      </c>
      <c r="D18" s="3">
        <v>72431.91</v>
      </c>
      <c r="E18" s="42">
        <f t="shared" si="1"/>
        <v>83.736312138728337</v>
      </c>
    </row>
    <row r="19" spans="1:5" s="5" customFormat="1" ht="12.75" x14ac:dyDescent="0.2">
      <c r="A19" s="14" t="s">
        <v>111</v>
      </c>
      <c r="B19" s="3">
        <v>3000</v>
      </c>
      <c r="C19" s="3">
        <v>3000</v>
      </c>
      <c r="D19" s="3">
        <v>4320.96</v>
      </c>
      <c r="E19" s="42">
        <f t="shared" si="1"/>
        <v>144.03200000000001</v>
      </c>
    </row>
    <row r="20" spans="1:5" s="5" customFormat="1" ht="12.75" x14ac:dyDescent="0.2">
      <c r="A20" s="14" t="s">
        <v>113</v>
      </c>
      <c r="B20" s="3">
        <v>0</v>
      </c>
      <c r="C20" s="3">
        <v>0</v>
      </c>
      <c r="D20" s="3">
        <v>781.25</v>
      </c>
      <c r="E20" s="42"/>
    </row>
    <row r="21" spans="1:5" s="5" customFormat="1" ht="12.75" x14ac:dyDescent="0.2">
      <c r="A21" s="14" t="s">
        <v>115</v>
      </c>
      <c r="B21" s="3">
        <v>9000</v>
      </c>
      <c r="C21" s="3">
        <v>9000</v>
      </c>
      <c r="D21" s="3">
        <v>11518.05</v>
      </c>
      <c r="E21" s="42">
        <f t="shared" si="1"/>
        <v>127.97833333333332</v>
      </c>
    </row>
    <row r="22" spans="1:5" s="5" customFormat="1" ht="12.75" x14ac:dyDescent="0.2">
      <c r="A22" s="7" t="s">
        <v>122</v>
      </c>
      <c r="B22" s="2">
        <f>B23</f>
        <v>86500</v>
      </c>
      <c r="C22" s="2">
        <f>C23</f>
        <v>86500</v>
      </c>
      <c r="D22" s="2">
        <f>D23</f>
        <v>72443.44</v>
      </c>
      <c r="E22" s="30">
        <f>D22/C22*100</f>
        <v>83.749641618497122</v>
      </c>
    </row>
    <row r="23" spans="1:5" s="4" customFormat="1" ht="12.75" x14ac:dyDescent="0.2">
      <c r="A23" s="27" t="s">
        <v>123</v>
      </c>
      <c r="B23" s="25">
        <f>B24</f>
        <v>86500</v>
      </c>
      <c r="C23" s="25">
        <f>C25+C30</f>
        <v>86500</v>
      </c>
      <c r="D23" s="25">
        <v>72443.44</v>
      </c>
      <c r="E23" s="31">
        <f>D23/C23*100</f>
        <v>83.749641618497122</v>
      </c>
    </row>
    <row r="24" spans="1:5" s="5" customFormat="1" ht="12.75" x14ac:dyDescent="0.2">
      <c r="A24" s="14" t="s">
        <v>110</v>
      </c>
      <c r="B24" s="3">
        <f>B25+B30</f>
        <v>86500</v>
      </c>
      <c r="C24" s="3">
        <f>C25+C30</f>
        <v>86500</v>
      </c>
      <c r="D24" s="3">
        <f>D25+D30</f>
        <v>72443.44</v>
      </c>
      <c r="E24" s="29">
        <f>D24/C24*100</f>
        <v>83.749641618497122</v>
      </c>
    </row>
    <row r="25" spans="1:5" s="5" customFormat="1" ht="12.75" x14ac:dyDescent="0.2">
      <c r="A25" s="32" t="s">
        <v>38</v>
      </c>
      <c r="B25" s="2">
        <v>79140</v>
      </c>
      <c r="C25" s="2">
        <v>79140</v>
      </c>
      <c r="D25" s="2">
        <f>SUM(D26:D29)</f>
        <v>57500.979999999996</v>
      </c>
      <c r="E25" s="30">
        <f>D25/C25*100</f>
        <v>72.657290876926965</v>
      </c>
    </row>
    <row r="26" spans="1:5" s="5" customFormat="1" ht="12.75" x14ac:dyDescent="0.2">
      <c r="A26" s="33" t="s">
        <v>40</v>
      </c>
      <c r="B26" s="15"/>
      <c r="C26" s="15"/>
      <c r="D26" s="3">
        <v>47763.42</v>
      </c>
      <c r="E26" s="38"/>
    </row>
    <row r="27" spans="1:5" s="5" customFormat="1" ht="12.75" x14ac:dyDescent="0.2">
      <c r="A27" s="33" t="s">
        <v>42</v>
      </c>
      <c r="B27" s="15"/>
      <c r="C27" s="15"/>
      <c r="D27" s="3">
        <v>2850.74</v>
      </c>
      <c r="E27" s="38"/>
    </row>
    <row r="28" spans="1:5" s="5" customFormat="1" ht="12.75" x14ac:dyDescent="0.2">
      <c r="A28" s="33" t="s">
        <v>44</v>
      </c>
      <c r="B28" s="15"/>
      <c r="C28" s="15"/>
      <c r="D28" s="3">
        <v>0</v>
      </c>
      <c r="E28" s="38"/>
    </row>
    <row r="29" spans="1:5" s="5" customFormat="1" ht="12.75" x14ac:dyDescent="0.2">
      <c r="A29" s="33" t="s">
        <v>46</v>
      </c>
      <c r="B29" s="15"/>
      <c r="C29" s="15"/>
      <c r="D29" s="3">
        <v>6886.82</v>
      </c>
      <c r="E29" s="38"/>
    </row>
    <row r="30" spans="1:5" s="5" customFormat="1" ht="12.75" x14ac:dyDescent="0.2">
      <c r="A30" s="32" t="s">
        <v>48</v>
      </c>
      <c r="B30" s="2">
        <v>7360</v>
      </c>
      <c r="C30" s="2">
        <v>7360</v>
      </c>
      <c r="D30" s="2">
        <f>D31+D32+D33+D34+D35</f>
        <v>14942.460000000001</v>
      </c>
      <c r="E30" s="30">
        <f>D30/C30*100</f>
        <v>203.02255434782609</v>
      </c>
    </row>
    <row r="31" spans="1:5" s="5" customFormat="1" ht="12.75" x14ac:dyDescent="0.2">
      <c r="A31" s="33" t="s">
        <v>50</v>
      </c>
      <c r="B31" s="2"/>
      <c r="C31" s="2"/>
      <c r="D31" s="3">
        <v>2490</v>
      </c>
      <c r="E31" s="30"/>
    </row>
    <row r="32" spans="1:5" s="5" customFormat="1" ht="12.75" x14ac:dyDescent="0.2">
      <c r="A32" s="33" t="s">
        <v>51</v>
      </c>
      <c r="B32" s="15"/>
      <c r="C32" s="15"/>
      <c r="D32" s="3">
        <v>2867.28</v>
      </c>
      <c r="E32" s="38"/>
    </row>
    <row r="33" spans="1:5" s="5" customFormat="1" ht="12.75" x14ac:dyDescent="0.2">
      <c r="A33" s="33" t="s">
        <v>52</v>
      </c>
      <c r="B33" s="15"/>
      <c r="C33" s="15"/>
      <c r="D33" s="3">
        <v>2917.25</v>
      </c>
      <c r="E33" s="38"/>
    </row>
    <row r="34" spans="1:5" s="5" customFormat="1" ht="12.75" x14ac:dyDescent="0.2">
      <c r="A34" s="33" t="s">
        <v>66</v>
      </c>
      <c r="B34" s="15"/>
      <c r="C34" s="15"/>
      <c r="D34" s="3">
        <v>4028.15</v>
      </c>
      <c r="E34" s="38"/>
    </row>
    <row r="35" spans="1:5" s="5" customFormat="1" ht="12.75" x14ac:dyDescent="0.2">
      <c r="A35" s="33" t="s">
        <v>67</v>
      </c>
      <c r="B35" s="15"/>
      <c r="C35" s="15"/>
      <c r="D35" s="3">
        <v>2639.78</v>
      </c>
      <c r="E35" s="38"/>
    </row>
    <row r="36" spans="1:5" s="5" customFormat="1" ht="25.5" x14ac:dyDescent="0.2">
      <c r="A36" s="7" t="s">
        <v>124</v>
      </c>
      <c r="B36" s="2">
        <f>B37+B44</f>
        <v>184751</v>
      </c>
      <c r="C36" s="2">
        <f>C38+C44</f>
        <v>184751</v>
      </c>
      <c r="D36" s="2">
        <f>D37+D44</f>
        <v>171792.13</v>
      </c>
      <c r="E36" s="30">
        <f>D36/C36*100</f>
        <v>92.985764623736813</v>
      </c>
    </row>
    <row r="37" spans="1:5" s="4" customFormat="1" ht="15" customHeight="1" x14ac:dyDescent="0.2">
      <c r="A37" s="27" t="s">
        <v>125</v>
      </c>
      <c r="B37" s="25">
        <f t="shared" ref="B37:D38" si="2">B38</f>
        <v>151570</v>
      </c>
      <c r="C37" s="25">
        <f t="shared" si="2"/>
        <v>151570</v>
      </c>
      <c r="D37" s="25">
        <f t="shared" si="2"/>
        <v>149614.88</v>
      </c>
      <c r="E37" s="31">
        <f>D37/C37*100</f>
        <v>98.710087748235139</v>
      </c>
    </row>
    <row r="38" spans="1:5" s="5" customFormat="1" ht="12.75" x14ac:dyDescent="0.2">
      <c r="A38" s="14" t="s">
        <v>103</v>
      </c>
      <c r="B38" s="3">
        <v>151570</v>
      </c>
      <c r="C38" s="3">
        <v>151570</v>
      </c>
      <c r="D38" s="43">
        <f t="shared" si="2"/>
        <v>149614.88</v>
      </c>
      <c r="E38" s="41">
        <f t="shared" ref="E38:E53" si="3">D38/C38*100</f>
        <v>98.710087748235139</v>
      </c>
    </row>
    <row r="39" spans="1:5" s="5" customFormat="1" ht="12.75" x14ac:dyDescent="0.2">
      <c r="A39" s="32" t="s">
        <v>90</v>
      </c>
      <c r="B39" s="2">
        <v>151570</v>
      </c>
      <c r="C39" s="2">
        <v>151570</v>
      </c>
      <c r="D39" s="2">
        <f>D40+D41+D42+D43</f>
        <v>149614.88</v>
      </c>
      <c r="E39" s="41">
        <f t="shared" si="3"/>
        <v>98.710087748235139</v>
      </c>
    </row>
    <row r="40" spans="1:5" s="5" customFormat="1" ht="12.75" x14ac:dyDescent="0.2">
      <c r="A40" s="34" t="s">
        <v>92</v>
      </c>
      <c r="B40" s="2"/>
      <c r="C40" s="2"/>
      <c r="D40" s="43">
        <v>29492.400000000001</v>
      </c>
      <c r="E40" s="45"/>
    </row>
    <row r="41" spans="1:5" s="5" customFormat="1" ht="12.75" x14ac:dyDescent="0.2">
      <c r="A41" s="34" t="s">
        <v>95</v>
      </c>
      <c r="B41" s="2"/>
      <c r="C41" s="2"/>
      <c r="D41" s="43">
        <v>82441.649999999994</v>
      </c>
      <c r="E41" s="45"/>
    </row>
    <row r="42" spans="1:5" s="5" customFormat="1" ht="12.75" x14ac:dyDescent="0.2">
      <c r="A42" s="34" t="s">
        <v>96</v>
      </c>
      <c r="B42" s="2"/>
      <c r="C42" s="2"/>
      <c r="D42" s="43">
        <v>9144.7900000000009</v>
      </c>
      <c r="E42" s="45"/>
    </row>
    <row r="43" spans="1:5" s="5" customFormat="1" ht="12.75" x14ac:dyDescent="0.2">
      <c r="A43" s="34" t="s">
        <v>126</v>
      </c>
      <c r="B43" s="2"/>
      <c r="C43" s="2"/>
      <c r="D43" s="43">
        <v>28536.04</v>
      </c>
      <c r="E43" s="45"/>
    </row>
    <row r="44" spans="1:5" s="4" customFormat="1" ht="12.75" x14ac:dyDescent="0.2">
      <c r="A44" s="27" t="s">
        <v>127</v>
      </c>
      <c r="B44" s="25">
        <f>B45</f>
        <v>33181</v>
      </c>
      <c r="C44" s="25">
        <f>C45</f>
        <v>33181</v>
      </c>
      <c r="D44" s="25">
        <f>D45</f>
        <v>22177.25</v>
      </c>
      <c r="E44" s="31">
        <f t="shared" si="3"/>
        <v>66.837195985654446</v>
      </c>
    </row>
    <row r="45" spans="1:5" s="5" customFormat="1" ht="12.75" x14ac:dyDescent="0.2">
      <c r="A45" s="14" t="s">
        <v>103</v>
      </c>
      <c r="B45" s="3">
        <f>B46+B49+B53</f>
        <v>33181</v>
      </c>
      <c r="C45" s="3">
        <f>C46+C49+C53</f>
        <v>33181</v>
      </c>
      <c r="D45" s="44">
        <f>D46+D49+D53</f>
        <v>22177.25</v>
      </c>
      <c r="E45" s="41">
        <f t="shared" si="3"/>
        <v>66.837195985654446</v>
      </c>
    </row>
    <row r="46" spans="1:5" s="5" customFormat="1" ht="12.75" x14ac:dyDescent="0.2">
      <c r="A46" s="32" t="s">
        <v>38</v>
      </c>
      <c r="B46" s="2">
        <v>3495</v>
      </c>
      <c r="C46" s="2">
        <v>3495</v>
      </c>
      <c r="D46" s="46">
        <f>D47+D48</f>
        <v>879.99</v>
      </c>
      <c r="E46" s="41">
        <f t="shared" si="3"/>
        <v>25.178540772532187</v>
      </c>
    </row>
    <row r="47" spans="1:5" s="5" customFormat="1" ht="12.75" x14ac:dyDescent="0.2">
      <c r="A47" s="34" t="s">
        <v>41</v>
      </c>
      <c r="B47" s="2"/>
      <c r="C47" s="2"/>
      <c r="D47" s="43">
        <v>755.36</v>
      </c>
      <c r="E47" s="41"/>
    </row>
    <row r="48" spans="1:5" s="5" customFormat="1" ht="12.75" x14ac:dyDescent="0.2">
      <c r="A48" s="34" t="s">
        <v>46</v>
      </c>
      <c r="B48" s="2"/>
      <c r="C48" s="2"/>
      <c r="D48" s="43">
        <v>124.63</v>
      </c>
      <c r="E48" s="41"/>
    </row>
    <row r="49" spans="1:5" s="5" customFormat="1" ht="12.75" x14ac:dyDescent="0.2">
      <c r="A49" s="32" t="s">
        <v>48</v>
      </c>
      <c r="B49" s="2">
        <v>24486</v>
      </c>
      <c r="C49" s="2">
        <v>24486</v>
      </c>
      <c r="D49" s="46">
        <f>D50+D51+D52</f>
        <v>21297.26</v>
      </c>
      <c r="E49" s="41">
        <f t="shared" si="3"/>
        <v>86.977293147104461</v>
      </c>
    </row>
    <row r="50" spans="1:5" s="5" customFormat="1" ht="12.75" x14ac:dyDescent="0.2">
      <c r="A50" s="34" t="s">
        <v>56</v>
      </c>
      <c r="B50" s="2"/>
      <c r="C50" s="2"/>
      <c r="D50" s="43">
        <v>136.5</v>
      </c>
      <c r="E50" s="41"/>
    </row>
    <row r="51" spans="1:5" s="5" customFormat="1" ht="12.75" x14ac:dyDescent="0.2">
      <c r="A51" s="34" t="s">
        <v>58</v>
      </c>
      <c r="B51" s="2"/>
      <c r="C51" s="2"/>
      <c r="D51" s="43">
        <v>3981</v>
      </c>
      <c r="E51" s="41"/>
    </row>
    <row r="52" spans="1:5" s="5" customFormat="1" ht="12.75" x14ac:dyDescent="0.2">
      <c r="A52" s="34" t="s">
        <v>59</v>
      </c>
      <c r="B52" s="2"/>
      <c r="C52" s="2"/>
      <c r="D52" s="43">
        <v>17179.759999999998</v>
      </c>
      <c r="E52" s="41"/>
    </row>
    <row r="53" spans="1:5" s="5" customFormat="1" ht="25.5" x14ac:dyDescent="0.2">
      <c r="A53" s="32" t="s">
        <v>84</v>
      </c>
      <c r="B53" s="2">
        <v>5200</v>
      </c>
      <c r="C53" s="2">
        <v>5200</v>
      </c>
      <c r="D53" s="46">
        <v>0</v>
      </c>
      <c r="E53" s="41">
        <f t="shared" si="3"/>
        <v>0</v>
      </c>
    </row>
    <row r="54" spans="1:5" s="5" customFormat="1" ht="12.75" x14ac:dyDescent="0.2">
      <c r="A54" s="34" t="s">
        <v>86</v>
      </c>
      <c r="B54" s="2"/>
      <c r="C54" s="2"/>
      <c r="D54" s="43">
        <v>0</v>
      </c>
      <c r="E54" s="41"/>
    </row>
    <row r="55" spans="1:5" s="5" customFormat="1" ht="12.75" x14ac:dyDescent="0.2">
      <c r="A55" s="7" t="s">
        <v>128</v>
      </c>
      <c r="B55" s="2">
        <f>B56+B115+B136+B145</f>
        <v>5694102</v>
      </c>
      <c r="C55" s="2">
        <f>C56+C115+C136+C145</f>
        <v>5694102</v>
      </c>
      <c r="D55" s="46">
        <f>D56+D115+D136+D145</f>
        <v>3308790.7700000005</v>
      </c>
      <c r="E55" s="30">
        <f>D55/C55*100</f>
        <v>58.109088491916729</v>
      </c>
    </row>
    <row r="56" spans="1:5" s="4" customFormat="1" ht="12.75" x14ac:dyDescent="0.2">
      <c r="A56" s="67" t="s">
        <v>129</v>
      </c>
      <c r="B56" s="25">
        <f>B57+B74+B106</f>
        <v>5348400</v>
      </c>
      <c r="C56" s="25">
        <f>C57+C74+C106</f>
        <v>5348400</v>
      </c>
      <c r="D56" s="25">
        <f>D57+D74+D106</f>
        <v>3013216.5800000005</v>
      </c>
      <c r="E56" s="31">
        <f>D56/C56*100</f>
        <v>56.338654176950129</v>
      </c>
    </row>
    <row r="57" spans="1:5" s="5" customFormat="1" ht="12.75" x14ac:dyDescent="0.2">
      <c r="A57" s="14" t="s">
        <v>105</v>
      </c>
      <c r="B57" s="3">
        <f>B58+B64+B72</f>
        <v>62400</v>
      </c>
      <c r="C57" s="3">
        <f>C58+C64+C72</f>
        <v>62400</v>
      </c>
      <c r="D57" s="3">
        <f>D58+D64+D72+D72</f>
        <v>39998.300000000003</v>
      </c>
      <c r="E57" s="29">
        <f>D57/C57*100</f>
        <v>64.099839743589754</v>
      </c>
    </row>
    <row r="58" spans="1:5" s="5" customFormat="1" ht="12.75" x14ac:dyDescent="0.2">
      <c r="A58" s="32" t="s">
        <v>38</v>
      </c>
      <c r="B58" s="2">
        <v>51400</v>
      </c>
      <c r="C58" s="2">
        <v>51400</v>
      </c>
      <c r="D58" s="2">
        <f>SUM(D59:D63)</f>
        <v>31248.66</v>
      </c>
      <c r="E58" s="30">
        <f>D58/C58*100</f>
        <v>60.795058365758756</v>
      </c>
    </row>
    <row r="59" spans="1:5" s="5" customFormat="1" ht="12.75" x14ac:dyDescent="0.2">
      <c r="A59" s="33" t="s">
        <v>40</v>
      </c>
      <c r="B59" s="15"/>
      <c r="C59" s="15"/>
      <c r="D59" s="3">
        <v>26504.59</v>
      </c>
      <c r="E59" s="38"/>
    </row>
    <row r="60" spans="1:5" s="5" customFormat="1" ht="12.75" x14ac:dyDescent="0.2">
      <c r="A60" s="33" t="s">
        <v>41</v>
      </c>
      <c r="B60" s="15"/>
      <c r="C60" s="15"/>
      <c r="D60" s="3">
        <v>0</v>
      </c>
      <c r="E60" s="38"/>
    </row>
    <row r="61" spans="1:5" s="5" customFormat="1" ht="12.75" x14ac:dyDescent="0.2">
      <c r="A61" s="33" t="s">
        <v>42</v>
      </c>
      <c r="B61" s="15"/>
      <c r="C61" s="15"/>
      <c r="D61" s="3">
        <v>232.46</v>
      </c>
      <c r="E61" s="38"/>
    </row>
    <row r="62" spans="1:5" s="5" customFormat="1" ht="12.75" x14ac:dyDescent="0.2">
      <c r="A62" s="33" t="s">
        <v>44</v>
      </c>
      <c r="B62" s="15"/>
      <c r="C62" s="15"/>
      <c r="D62" s="3">
        <v>100</v>
      </c>
      <c r="E62" s="38"/>
    </row>
    <row r="63" spans="1:5" s="5" customFormat="1" ht="12.75" x14ac:dyDescent="0.2">
      <c r="A63" s="33" t="s">
        <v>46</v>
      </c>
      <c r="B63" s="15"/>
      <c r="C63" s="15"/>
      <c r="D63" s="3">
        <v>4411.6099999999997</v>
      </c>
      <c r="E63" s="38"/>
    </row>
    <row r="64" spans="1:5" s="5" customFormat="1" ht="12.75" x14ac:dyDescent="0.2">
      <c r="A64" s="32" t="s">
        <v>48</v>
      </c>
      <c r="B64" s="2">
        <v>9000</v>
      </c>
      <c r="C64" s="2">
        <v>9000</v>
      </c>
      <c r="D64" s="2">
        <f>SUM(D65:D71)</f>
        <v>8749.6400000000012</v>
      </c>
      <c r="E64" s="30">
        <f>D64/C64*100</f>
        <v>97.218222222222238</v>
      </c>
    </row>
    <row r="65" spans="1:5" s="5" customFormat="1" ht="12.75" x14ac:dyDescent="0.2">
      <c r="A65" s="33" t="s">
        <v>50</v>
      </c>
      <c r="B65" s="15"/>
      <c r="C65" s="15"/>
      <c r="D65" s="3">
        <v>1972.73</v>
      </c>
      <c r="E65" s="38"/>
    </row>
    <row r="66" spans="1:5" s="5" customFormat="1" ht="12.75" x14ac:dyDescent="0.2">
      <c r="A66" s="33" t="s">
        <v>51</v>
      </c>
      <c r="B66" s="15"/>
      <c r="C66" s="15"/>
      <c r="D66" s="3">
        <v>103.72</v>
      </c>
      <c r="E66" s="38"/>
    </row>
    <row r="67" spans="1:5" s="5" customFormat="1" ht="12.75" x14ac:dyDescent="0.2">
      <c r="A67" s="33" t="s">
        <v>52</v>
      </c>
      <c r="B67" s="15"/>
      <c r="C67" s="15"/>
      <c r="D67" s="3">
        <v>3495.62</v>
      </c>
      <c r="E67" s="38"/>
    </row>
    <row r="68" spans="1:5" s="5" customFormat="1" ht="12.75" x14ac:dyDescent="0.2">
      <c r="A68" s="33" t="s">
        <v>54</v>
      </c>
      <c r="B68" s="15"/>
      <c r="C68" s="15"/>
      <c r="D68" s="3">
        <v>385</v>
      </c>
      <c r="E68" s="38"/>
    </row>
    <row r="69" spans="1:5" s="5" customFormat="1" ht="12.75" x14ac:dyDescent="0.2">
      <c r="A69" s="33" t="s">
        <v>64</v>
      </c>
      <c r="B69" s="15"/>
      <c r="C69" s="15"/>
      <c r="D69" s="3">
        <v>865.71</v>
      </c>
      <c r="E69" s="38"/>
    </row>
    <row r="70" spans="1:5" s="5" customFormat="1" ht="12.75" x14ac:dyDescent="0.2">
      <c r="A70" s="33" t="s">
        <v>67</v>
      </c>
      <c r="B70" s="15"/>
      <c r="C70" s="15"/>
      <c r="D70" s="3">
        <v>1508.17</v>
      </c>
      <c r="E70" s="38"/>
    </row>
    <row r="71" spans="1:5" s="5" customFormat="1" ht="12.75" x14ac:dyDescent="0.2">
      <c r="A71" s="33" t="s">
        <v>75</v>
      </c>
      <c r="B71" s="15"/>
      <c r="C71" s="15"/>
      <c r="D71" s="3">
        <v>418.69</v>
      </c>
      <c r="E71" s="38"/>
    </row>
    <row r="72" spans="1:5" s="5" customFormat="1" ht="25.5" x14ac:dyDescent="0.2">
      <c r="A72" s="32" t="s">
        <v>84</v>
      </c>
      <c r="B72" s="2">
        <f>B73</f>
        <v>2000</v>
      </c>
      <c r="C72" s="2">
        <v>2000</v>
      </c>
      <c r="D72" s="2">
        <f>D73</f>
        <v>0</v>
      </c>
      <c r="E72" s="30">
        <f>D72/C72*100</f>
        <v>0</v>
      </c>
    </row>
    <row r="73" spans="1:5" s="5" customFormat="1" ht="12.75" x14ac:dyDescent="0.2">
      <c r="A73" s="33" t="s">
        <v>86</v>
      </c>
      <c r="B73" s="3">
        <v>2000</v>
      </c>
      <c r="C73" s="3">
        <v>2000</v>
      </c>
      <c r="D73" s="3">
        <v>0</v>
      </c>
      <c r="E73" s="38"/>
    </row>
    <row r="74" spans="1:5" s="5" customFormat="1" ht="12.75" x14ac:dyDescent="0.2">
      <c r="A74" s="14" t="s">
        <v>107</v>
      </c>
      <c r="B74" s="3">
        <f>B75+B81+B103</f>
        <v>5283000</v>
      </c>
      <c r="C74" s="3">
        <f>C75+C81+C103</f>
        <v>5283000</v>
      </c>
      <c r="D74" s="3">
        <f>D75+D81+D103</f>
        <v>2968897.3200000008</v>
      </c>
      <c r="E74" s="29">
        <f>D74/C74*100</f>
        <v>56.197185689948903</v>
      </c>
    </row>
    <row r="75" spans="1:5" s="5" customFormat="1" ht="12.75" x14ac:dyDescent="0.2">
      <c r="A75" s="32" t="s">
        <v>38</v>
      </c>
      <c r="B75" s="2">
        <v>4528000</v>
      </c>
      <c r="C75" s="2">
        <v>4528000</v>
      </c>
      <c r="D75" s="2">
        <f>SUM(D76:D80)</f>
        <v>2604852.0900000008</v>
      </c>
      <c r="E75" s="30">
        <f>D75/C75*100</f>
        <v>57.527652164310972</v>
      </c>
    </row>
    <row r="76" spans="1:5" s="5" customFormat="1" ht="12.75" x14ac:dyDescent="0.2">
      <c r="A76" s="33" t="s">
        <v>40</v>
      </c>
      <c r="B76" s="15"/>
      <c r="C76" s="15"/>
      <c r="D76" s="3">
        <v>2139147.9700000002</v>
      </c>
      <c r="E76" s="38"/>
    </row>
    <row r="77" spans="1:5" s="5" customFormat="1" ht="12.75" x14ac:dyDescent="0.2">
      <c r="A77" s="33" t="s">
        <v>41</v>
      </c>
      <c r="B77" s="15"/>
      <c r="C77" s="15"/>
      <c r="D77" s="3">
        <v>56164.39</v>
      </c>
      <c r="E77" s="38"/>
    </row>
    <row r="78" spans="1:5" s="5" customFormat="1" ht="12.75" x14ac:dyDescent="0.2">
      <c r="A78" s="33" t="s">
        <v>42</v>
      </c>
      <c r="B78" s="15"/>
      <c r="C78" s="15"/>
      <c r="D78" s="3">
        <v>75192.97</v>
      </c>
      <c r="E78" s="38"/>
    </row>
    <row r="79" spans="1:5" s="5" customFormat="1" ht="12.75" x14ac:dyDescent="0.2">
      <c r="A79" s="33" t="s">
        <v>44</v>
      </c>
      <c r="B79" s="15"/>
      <c r="C79" s="15"/>
      <c r="D79" s="3">
        <v>62859.83</v>
      </c>
      <c r="E79" s="38"/>
    </row>
    <row r="80" spans="1:5" s="5" customFormat="1" ht="12.75" x14ac:dyDescent="0.2">
      <c r="A80" s="33" t="s">
        <v>46</v>
      </c>
      <c r="B80" s="15"/>
      <c r="C80" s="15"/>
      <c r="D80" s="3">
        <v>271486.93</v>
      </c>
      <c r="E80" s="38"/>
    </row>
    <row r="81" spans="1:5" s="5" customFormat="1" ht="12.75" x14ac:dyDescent="0.2">
      <c r="A81" s="32" t="s">
        <v>48</v>
      </c>
      <c r="B81" s="2">
        <v>750000</v>
      </c>
      <c r="C81" s="2">
        <v>750000</v>
      </c>
      <c r="D81" s="2">
        <f>SUM(D82:D102)</f>
        <v>363194.12</v>
      </c>
      <c r="E81" s="30">
        <f>D81/C81*100</f>
        <v>48.425882666666666</v>
      </c>
    </row>
    <row r="82" spans="1:5" s="5" customFormat="1" ht="12.75" x14ac:dyDescent="0.2">
      <c r="A82" s="33" t="s">
        <v>50</v>
      </c>
      <c r="B82" s="15"/>
      <c r="C82" s="15"/>
      <c r="D82" s="3">
        <v>1007.2</v>
      </c>
      <c r="E82" s="38"/>
    </row>
    <row r="83" spans="1:5" s="5" customFormat="1" ht="12.75" x14ac:dyDescent="0.2">
      <c r="A83" s="33" t="s">
        <v>51</v>
      </c>
      <c r="B83" s="15"/>
      <c r="C83" s="15"/>
      <c r="D83" s="3">
        <v>102799.45</v>
      </c>
      <c r="E83" s="38"/>
    </row>
    <row r="84" spans="1:5" s="5" customFormat="1" ht="12.75" x14ac:dyDescent="0.2">
      <c r="A84" s="33" t="s">
        <v>52</v>
      </c>
      <c r="B84" s="15"/>
      <c r="C84" s="15"/>
      <c r="D84" s="3">
        <v>5017.41</v>
      </c>
      <c r="E84" s="38"/>
    </row>
    <row r="85" spans="1:5" s="5" customFormat="1" ht="12.75" x14ac:dyDescent="0.2">
      <c r="A85" s="33" t="s">
        <v>54</v>
      </c>
      <c r="B85" s="15"/>
      <c r="C85" s="15"/>
      <c r="D85" s="3">
        <v>10118.959999999999</v>
      </c>
      <c r="E85" s="38"/>
    </row>
    <row r="86" spans="1:5" s="5" customFormat="1" ht="12.75" x14ac:dyDescent="0.2">
      <c r="A86" s="33" t="s">
        <v>55</v>
      </c>
      <c r="B86" s="15"/>
      <c r="C86" s="15"/>
      <c r="D86" s="3">
        <v>31738.78</v>
      </c>
      <c r="E86" s="38"/>
    </row>
    <row r="87" spans="1:5" s="5" customFormat="1" ht="12.75" x14ac:dyDescent="0.2">
      <c r="A87" s="33" t="s">
        <v>56</v>
      </c>
      <c r="B87" s="15"/>
      <c r="C87" s="15"/>
      <c r="D87" s="3">
        <v>133542.38</v>
      </c>
      <c r="E87" s="38"/>
    </row>
    <row r="88" spans="1:5" s="5" customFormat="1" ht="12.75" x14ac:dyDescent="0.2">
      <c r="A88" s="33" t="s">
        <v>58</v>
      </c>
      <c r="B88" s="15"/>
      <c r="C88" s="15"/>
      <c r="D88" s="3">
        <v>5936.84</v>
      </c>
      <c r="E88" s="38"/>
    </row>
    <row r="89" spans="1:5" s="5" customFormat="1" ht="12.75" x14ac:dyDescent="0.2">
      <c r="A89" s="33" t="s">
        <v>59</v>
      </c>
      <c r="B89" s="15"/>
      <c r="C89" s="15"/>
      <c r="D89" s="3">
        <v>1051.8499999999999</v>
      </c>
      <c r="E89" s="38"/>
    </row>
    <row r="90" spans="1:5" s="5" customFormat="1" ht="12.75" x14ac:dyDescent="0.2">
      <c r="A90" s="33" t="s">
        <v>61</v>
      </c>
      <c r="B90" s="15"/>
      <c r="C90" s="15"/>
      <c r="D90" s="3">
        <v>5252.17</v>
      </c>
      <c r="E90" s="38"/>
    </row>
    <row r="91" spans="1:5" s="5" customFormat="1" ht="12.75" x14ac:dyDescent="0.2">
      <c r="A91" s="33" t="s">
        <v>63</v>
      </c>
      <c r="B91" s="15"/>
      <c r="C91" s="15"/>
      <c r="D91" s="3">
        <v>643.75</v>
      </c>
      <c r="E91" s="38"/>
    </row>
    <row r="92" spans="1:5" s="5" customFormat="1" ht="12.75" x14ac:dyDescent="0.2">
      <c r="A92" s="33" t="s">
        <v>64</v>
      </c>
      <c r="B92" s="15"/>
      <c r="C92" s="15"/>
      <c r="D92" s="3">
        <v>6299.18</v>
      </c>
      <c r="E92" s="38"/>
    </row>
    <row r="93" spans="1:5" s="5" customFormat="1" ht="12.75" x14ac:dyDescent="0.2">
      <c r="A93" s="33" t="s">
        <v>65</v>
      </c>
      <c r="B93" s="15"/>
      <c r="C93" s="15"/>
      <c r="D93" s="3">
        <v>3679.84</v>
      </c>
      <c r="E93" s="38"/>
    </row>
    <row r="94" spans="1:5" s="5" customFormat="1" ht="12.75" x14ac:dyDescent="0.2">
      <c r="A94" s="33" t="s">
        <v>66</v>
      </c>
      <c r="B94" s="15"/>
      <c r="C94" s="15"/>
      <c r="D94" s="3">
        <v>668.55</v>
      </c>
      <c r="E94" s="38"/>
    </row>
    <row r="95" spans="1:5" s="5" customFormat="1" ht="12.75" x14ac:dyDescent="0.2">
      <c r="A95" s="33" t="s">
        <v>67</v>
      </c>
      <c r="B95" s="15"/>
      <c r="C95" s="15"/>
      <c r="D95" s="3">
        <v>11903.82</v>
      </c>
      <c r="E95" s="38"/>
    </row>
    <row r="96" spans="1:5" s="5" customFormat="1" ht="12.75" x14ac:dyDescent="0.2">
      <c r="A96" s="33" t="s">
        <v>68</v>
      </c>
      <c r="B96" s="15"/>
      <c r="C96" s="15"/>
      <c r="D96" s="3">
        <v>8422.6</v>
      </c>
      <c r="E96" s="38"/>
    </row>
    <row r="97" spans="1:5" s="5" customFormat="1" ht="12.75" x14ac:dyDescent="0.2">
      <c r="A97" s="33" t="s">
        <v>69</v>
      </c>
      <c r="B97" s="15"/>
      <c r="C97" s="15"/>
      <c r="D97" s="3">
        <v>6009.08</v>
      </c>
      <c r="E97" s="38"/>
    </row>
    <row r="98" spans="1:5" s="5" customFormat="1" ht="12.75" x14ac:dyDescent="0.2">
      <c r="A98" s="33" t="s">
        <v>71</v>
      </c>
      <c r="B98" s="15"/>
      <c r="C98" s="15"/>
      <c r="D98" s="3">
        <v>1206.1600000000001</v>
      </c>
      <c r="E98" s="38"/>
    </row>
    <row r="99" spans="1:5" s="5" customFormat="1" ht="12.75" customHeight="1" x14ac:dyDescent="0.2">
      <c r="A99" s="33" t="s">
        <v>136</v>
      </c>
      <c r="B99" s="15"/>
      <c r="C99" s="15"/>
      <c r="D99" s="3">
        <v>5688.89</v>
      </c>
      <c r="E99" s="38"/>
    </row>
    <row r="100" spans="1:5" s="5" customFormat="1" ht="12.75" x14ac:dyDescent="0.2">
      <c r="A100" s="33" t="s">
        <v>74</v>
      </c>
      <c r="B100" s="15"/>
      <c r="C100" s="15"/>
      <c r="D100" s="3">
        <v>16930.689999999999</v>
      </c>
      <c r="E100" s="38"/>
    </row>
    <row r="101" spans="1:5" s="5" customFormat="1" ht="12.75" x14ac:dyDescent="0.2">
      <c r="A101" s="33" t="s">
        <v>76</v>
      </c>
      <c r="B101" s="15"/>
      <c r="C101" s="15"/>
      <c r="D101" s="3">
        <v>4608.38</v>
      </c>
      <c r="E101" s="38"/>
    </row>
    <row r="102" spans="1:5" s="5" customFormat="1" ht="12.75" x14ac:dyDescent="0.2">
      <c r="A102" s="33" t="s">
        <v>78</v>
      </c>
      <c r="B102" s="15"/>
      <c r="C102" s="15"/>
      <c r="D102" s="3">
        <v>668.14</v>
      </c>
      <c r="E102" s="38"/>
    </row>
    <row r="103" spans="1:5" s="5" customFormat="1" ht="12.75" x14ac:dyDescent="0.2">
      <c r="A103" s="32" t="s">
        <v>79</v>
      </c>
      <c r="B103" s="2">
        <v>5000</v>
      </c>
      <c r="C103" s="2">
        <v>5000</v>
      </c>
      <c r="D103" s="2">
        <f>D104+D105</f>
        <v>851.11</v>
      </c>
      <c r="E103" s="30">
        <f>D103/C103*100</f>
        <v>17.022200000000002</v>
      </c>
    </row>
    <row r="104" spans="1:5" s="5" customFormat="1" ht="12.75" x14ac:dyDescent="0.2">
      <c r="A104" s="33" t="s">
        <v>81</v>
      </c>
      <c r="B104" s="15"/>
      <c r="C104" s="15"/>
      <c r="D104" s="3">
        <v>850.67</v>
      </c>
      <c r="E104" s="38"/>
    </row>
    <row r="105" spans="1:5" s="5" customFormat="1" ht="12.75" x14ac:dyDescent="0.2">
      <c r="A105" s="33" t="s">
        <v>83</v>
      </c>
      <c r="B105" s="15"/>
      <c r="C105" s="15"/>
      <c r="D105" s="3">
        <v>0.44</v>
      </c>
      <c r="E105" s="38"/>
    </row>
    <row r="106" spans="1:5" s="5" customFormat="1" ht="12.75" x14ac:dyDescent="0.2">
      <c r="A106" s="14" t="s">
        <v>111</v>
      </c>
      <c r="B106" s="3">
        <f>B107+B109</f>
        <v>3000</v>
      </c>
      <c r="C106" s="3">
        <f>C107+C109</f>
        <v>3000</v>
      </c>
      <c r="D106" s="3">
        <f>D109</f>
        <v>4320.96</v>
      </c>
      <c r="E106" s="29">
        <f>D106/C106*100</f>
        <v>144.03200000000001</v>
      </c>
    </row>
    <row r="107" spans="1:5" s="5" customFormat="1" ht="12.75" x14ac:dyDescent="0.2">
      <c r="A107" s="32" t="s">
        <v>38</v>
      </c>
      <c r="B107" s="2">
        <v>1000</v>
      </c>
      <c r="C107" s="2">
        <v>1000</v>
      </c>
      <c r="D107" s="2">
        <f>D108</f>
        <v>0</v>
      </c>
      <c r="E107" s="30"/>
    </row>
    <row r="108" spans="1:5" s="5" customFormat="1" ht="12.75" x14ac:dyDescent="0.2">
      <c r="A108" s="33" t="s">
        <v>40</v>
      </c>
      <c r="B108" s="15"/>
      <c r="C108" s="15"/>
      <c r="D108" s="3">
        <v>0</v>
      </c>
      <c r="E108" s="38"/>
    </row>
    <row r="109" spans="1:5" s="5" customFormat="1" ht="12.75" x14ac:dyDescent="0.2">
      <c r="A109" s="32" t="s">
        <v>48</v>
      </c>
      <c r="B109" s="2">
        <v>2000</v>
      </c>
      <c r="C109" s="2">
        <v>2000</v>
      </c>
      <c r="D109" s="2">
        <f>SUM(D110:D114)</f>
        <v>4320.96</v>
      </c>
      <c r="E109" s="30">
        <f>D109/C109*100</f>
        <v>216.04800000000003</v>
      </c>
    </row>
    <row r="110" spans="1:5" s="5" customFormat="1" ht="12.75" x14ac:dyDescent="0.2">
      <c r="A110" s="33" t="s">
        <v>54</v>
      </c>
      <c r="B110" s="15"/>
      <c r="C110" s="15"/>
      <c r="D110" s="3">
        <v>0</v>
      </c>
      <c r="E110" s="38"/>
    </row>
    <row r="111" spans="1:5" s="5" customFormat="1" ht="12.75" x14ac:dyDescent="0.2">
      <c r="A111" s="33" t="s">
        <v>55</v>
      </c>
      <c r="B111" s="15"/>
      <c r="C111" s="15"/>
      <c r="D111" s="3">
        <v>4320.96</v>
      </c>
      <c r="E111" s="38"/>
    </row>
    <row r="112" spans="1:5" s="5" customFormat="1" ht="12.75" x14ac:dyDescent="0.2">
      <c r="A112" s="33" t="s">
        <v>56</v>
      </c>
      <c r="B112" s="15"/>
      <c r="C112" s="15"/>
      <c r="D112" s="3">
        <v>0</v>
      </c>
      <c r="E112" s="38"/>
    </row>
    <row r="113" spans="1:5" s="5" customFormat="1" ht="12.75" x14ac:dyDescent="0.2">
      <c r="A113" s="33" t="s">
        <v>57</v>
      </c>
      <c r="B113" s="15"/>
      <c r="C113" s="15"/>
      <c r="D113" s="3">
        <v>0</v>
      </c>
      <c r="E113" s="38"/>
    </row>
    <row r="114" spans="1:5" s="5" customFormat="1" ht="12.75" x14ac:dyDescent="0.2">
      <c r="A114" s="33" t="s">
        <v>59</v>
      </c>
      <c r="B114" s="15"/>
      <c r="C114" s="15"/>
      <c r="D114" s="3">
        <v>0</v>
      </c>
      <c r="E114" s="38"/>
    </row>
    <row r="115" spans="1:5" s="4" customFormat="1" ht="13.5" customHeight="1" x14ac:dyDescent="0.2">
      <c r="A115" s="27" t="s">
        <v>130</v>
      </c>
      <c r="B115" s="25">
        <f>B116+B126+B130+B133</f>
        <v>206702</v>
      </c>
      <c r="C115" s="25">
        <f>C116+C126+C130+C133</f>
        <v>206702</v>
      </c>
      <c r="D115" s="25">
        <f>D116+D126+D130+D133+D124</f>
        <v>200017.54</v>
      </c>
      <c r="E115" s="31">
        <f>D115/C115*100</f>
        <v>96.766136757264093</v>
      </c>
    </row>
    <row r="116" spans="1:5" s="5" customFormat="1" ht="12.75" x14ac:dyDescent="0.2">
      <c r="A116" s="14" t="s">
        <v>105</v>
      </c>
      <c r="B116" s="3">
        <f>B117</f>
        <v>10600</v>
      </c>
      <c r="C116" s="3">
        <f>C117</f>
        <v>10600</v>
      </c>
      <c r="D116" s="3">
        <f>D117</f>
        <v>1473.75</v>
      </c>
      <c r="E116" s="29">
        <f>D116/C116*100</f>
        <v>13.903301886792452</v>
      </c>
    </row>
    <row r="117" spans="1:5" s="5" customFormat="1" ht="12.75" x14ac:dyDescent="0.2">
      <c r="A117" s="32" t="s">
        <v>90</v>
      </c>
      <c r="B117" s="2">
        <v>10600</v>
      </c>
      <c r="C117" s="2">
        <v>10600</v>
      </c>
      <c r="D117" s="2">
        <f>SUM(D118:D122)</f>
        <v>1473.75</v>
      </c>
      <c r="E117" s="30">
        <f>D117/C117*100</f>
        <v>13.903301886792452</v>
      </c>
    </row>
    <row r="118" spans="1:5" s="5" customFormat="1" ht="12.75" x14ac:dyDescent="0.2">
      <c r="A118" s="33" t="s">
        <v>92</v>
      </c>
      <c r="B118" s="15"/>
      <c r="C118" s="15"/>
      <c r="D118" s="3">
        <v>0</v>
      </c>
      <c r="E118" s="38"/>
    </row>
    <row r="119" spans="1:5" s="5" customFormat="1" ht="12.75" x14ac:dyDescent="0.2">
      <c r="A119" s="33" t="s">
        <v>93</v>
      </c>
      <c r="B119" s="15"/>
      <c r="C119" s="15"/>
      <c r="D119" s="3">
        <v>1473.75</v>
      </c>
      <c r="E119" s="38"/>
    </row>
    <row r="120" spans="1:5" s="5" customFormat="1" ht="12.75" x14ac:dyDescent="0.2">
      <c r="A120" s="33" t="s">
        <v>94</v>
      </c>
      <c r="B120" s="15"/>
      <c r="C120" s="15"/>
      <c r="D120" s="3">
        <v>0</v>
      </c>
      <c r="E120" s="38"/>
    </row>
    <row r="121" spans="1:5" s="5" customFormat="1" ht="12.75" x14ac:dyDescent="0.2">
      <c r="A121" s="33" t="s">
        <v>95</v>
      </c>
      <c r="B121" s="15"/>
      <c r="C121" s="15"/>
      <c r="D121" s="3">
        <v>0</v>
      </c>
      <c r="E121" s="38"/>
    </row>
    <row r="122" spans="1:5" s="5" customFormat="1" ht="12.75" x14ac:dyDescent="0.2">
      <c r="A122" s="33" t="s">
        <v>96</v>
      </c>
      <c r="B122" s="15"/>
      <c r="C122" s="15"/>
      <c r="D122" s="3">
        <v>0</v>
      </c>
      <c r="E122" s="38"/>
    </row>
    <row r="123" spans="1:5" s="5" customFormat="1" ht="12.75" x14ac:dyDescent="0.2">
      <c r="A123" s="14" t="s">
        <v>107</v>
      </c>
      <c r="B123" s="15"/>
      <c r="C123" s="15"/>
      <c r="D123" s="3">
        <f>D124+D127+D131+D134</f>
        <v>198543.79</v>
      </c>
      <c r="E123" s="38"/>
    </row>
    <row r="124" spans="1:5" s="5" customFormat="1" ht="12.75" x14ac:dyDescent="0.2">
      <c r="A124" s="32" t="s">
        <v>101</v>
      </c>
      <c r="B124" s="15"/>
      <c r="C124" s="15"/>
      <c r="D124" s="2">
        <f>D125</f>
        <v>8948.1299999999992</v>
      </c>
      <c r="E124" s="38"/>
    </row>
    <row r="125" spans="1:5" s="5" customFormat="1" ht="12.75" x14ac:dyDescent="0.2">
      <c r="A125" s="34" t="s">
        <v>187</v>
      </c>
      <c r="B125" s="15"/>
      <c r="C125" s="15"/>
      <c r="D125" s="3">
        <v>8948.1299999999992</v>
      </c>
      <c r="E125" s="38"/>
    </row>
    <row r="126" spans="1:5" s="5" customFormat="1" ht="12.75" x14ac:dyDescent="0.2">
      <c r="A126" s="14" t="s">
        <v>108</v>
      </c>
      <c r="B126" s="3">
        <f>B127</f>
        <v>195102</v>
      </c>
      <c r="C126" s="3">
        <f>C127</f>
        <v>195102</v>
      </c>
      <c r="D126" s="3">
        <f>D127</f>
        <v>188814.41</v>
      </c>
      <c r="E126" s="29">
        <f>D126/C126*100</f>
        <v>96.777280601941555</v>
      </c>
    </row>
    <row r="127" spans="1:5" s="5" customFormat="1" ht="12.75" x14ac:dyDescent="0.2">
      <c r="A127" s="32" t="s">
        <v>90</v>
      </c>
      <c r="B127" s="2">
        <v>195102</v>
      </c>
      <c r="C127" s="2">
        <v>195102</v>
      </c>
      <c r="D127" s="2">
        <f>D128+D129</f>
        <v>188814.41</v>
      </c>
      <c r="E127" s="30">
        <f>D127/C127*100</f>
        <v>96.777280601941555</v>
      </c>
    </row>
    <row r="128" spans="1:5" s="5" customFormat="1" ht="12.75" x14ac:dyDescent="0.2">
      <c r="A128" s="34" t="s">
        <v>93</v>
      </c>
      <c r="B128" s="2"/>
      <c r="C128" s="2"/>
      <c r="D128" s="43">
        <v>59121.25</v>
      </c>
      <c r="E128" s="30"/>
    </row>
    <row r="129" spans="1:5" s="5" customFormat="1" ht="12.75" x14ac:dyDescent="0.2">
      <c r="A129" s="34" t="s">
        <v>95</v>
      </c>
      <c r="B129" s="2"/>
      <c r="C129" s="2"/>
      <c r="D129" s="43">
        <v>129693.16</v>
      </c>
      <c r="E129" s="30"/>
    </row>
    <row r="130" spans="1:5" s="5" customFormat="1" ht="12.75" x14ac:dyDescent="0.2">
      <c r="A130" s="14" t="s">
        <v>113</v>
      </c>
      <c r="B130" s="3">
        <f>B131</f>
        <v>0</v>
      </c>
      <c r="C130" s="3">
        <f>C131</f>
        <v>0</v>
      </c>
      <c r="D130" s="3">
        <f>D131</f>
        <v>781.25</v>
      </c>
      <c r="E130" s="29"/>
    </row>
    <row r="131" spans="1:5" s="5" customFormat="1" ht="12.75" x14ac:dyDescent="0.2">
      <c r="A131" s="32" t="s">
        <v>90</v>
      </c>
      <c r="B131" s="2">
        <v>0</v>
      </c>
      <c r="C131" s="2">
        <v>0</v>
      </c>
      <c r="D131" s="2">
        <v>781.25</v>
      </c>
      <c r="E131" s="30"/>
    </row>
    <row r="132" spans="1:5" s="5" customFormat="1" ht="12.75" x14ac:dyDescent="0.2">
      <c r="A132" s="33" t="s">
        <v>92</v>
      </c>
      <c r="B132" s="15"/>
      <c r="C132" s="15"/>
      <c r="D132" s="3">
        <v>781.25</v>
      </c>
      <c r="E132" s="38"/>
    </row>
    <row r="133" spans="1:5" s="5" customFormat="1" ht="12.75" x14ac:dyDescent="0.2">
      <c r="A133" s="14" t="s">
        <v>115</v>
      </c>
      <c r="B133" s="3">
        <f>B134</f>
        <v>1000</v>
      </c>
      <c r="C133" s="3">
        <f>C134</f>
        <v>1000</v>
      </c>
      <c r="D133" s="3">
        <f>D134</f>
        <v>0</v>
      </c>
      <c r="E133" s="29">
        <f>D133/C133*100</f>
        <v>0</v>
      </c>
    </row>
    <row r="134" spans="1:5" s="5" customFormat="1" ht="12.75" x14ac:dyDescent="0.2">
      <c r="A134" s="32" t="s">
        <v>90</v>
      </c>
      <c r="B134" s="2">
        <v>1000</v>
      </c>
      <c r="C134" s="2">
        <v>1000</v>
      </c>
      <c r="D134" s="2">
        <f>D135</f>
        <v>0</v>
      </c>
      <c r="E134" s="30">
        <f>D134/C134*100</f>
        <v>0</v>
      </c>
    </row>
    <row r="135" spans="1:5" s="5" customFormat="1" ht="12.75" x14ac:dyDescent="0.2">
      <c r="A135" s="33" t="s">
        <v>95</v>
      </c>
      <c r="B135" s="15"/>
      <c r="C135" s="15"/>
      <c r="D135" s="3">
        <v>0</v>
      </c>
      <c r="E135" s="38"/>
    </row>
    <row r="136" spans="1:5" s="4" customFormat="1" ht="12.75" x14ac:dyDescent="0.2">
      <c r="A136" s="27" t="s">
        <v>131</v>
      </c>
      <c r="B136" s="25">
        <f>B137+B142</f>
        <v>7000</v>
      </c>
      <c r="C136" s="25">
        <f>C137+C142</f>
        <v>7000</v>
      </c>
      <c r="D136" s="25">
        <f>D137+D142</f>
        <v>1961.25</v>
      </c>
      <c r="E136" s="31">
        <f>D136/C136*100</f>
        <v>28.017857142857146</v>
      </c>
    </row>
    <row r="137" spans="1:5" s="5" customFormat="1" ht="12.75" x14ac:dyDescent="0.2">
      <c r="A137" s="14" t="s">
        <v>105</v>
      </c>
      <c r="B137" s="3">
        <f>B138+B140</f>
        <v>6000</v>
      </c>
      <c r="C137" s="3">
        <f>C138+C140</f>
        <v>6000</v>
      </c>
      <c r="D137" s="3">
        <f>D138+D140</f>
        <v>1961.25</v>
      </c>
      <c r="E137" s="29">
        <f>D137/C137*100</f>
        <v>32.6875</v>
      </c>
    </row>
    <row r="138" spans="1:5" s="5" customFormat="1" ht="12.75" x14ac:dyDescent="0.2">
      <c r="A138" s="32" t="s">
        <v>87</v>
      </c>
      <c r="B138" s="2">
        <v>1000</v>
      </c>
      <c r="C138" s="2">
        <v>1000</v>
      </c>
      <c r="D138" s="2">
        <f>D139</f>
        <v>1031.25</v>
      </c>
      <c r="E138" s="30">
        <f>D138/C138*100</f>
        <v>103.125</v>
      </c>
    </row>
    <row r="139" spans="1:5" s="5" customFormat="1" ht="12.75" x14ac:dyDescent="0.2">
      <c r="A139" s="33" t="s">
        <v>89</v>
      </c>
      <c r="B139" s="15"/>
      <c r="C139" s="15"/>
      <c r="D139" s="3">
        <v>1031.25</v>
      </c>
      <c r="E139" s="38"/>
    </row>
    <row r="140" spans="1:5" s="5" customFormat="1" ht="12.75" x14ac:dyDescent="0.2">
      <c r="A140" s="32" t="s">
        <v>90</v>
      </c>
      <c r="B140" s="2">
        <v>5000</v>
      </c>
      <c r="C140" s="2">
        <v>5000</v>
      </c>
      <c r="D140" s="2">
        <f>D141</f>
        <v>930</v>
      </c>
      <c r="E140" s="30">
        <f>D140/C140*100</f>
        <v>18.600000000000001</v>
      </c>
    </row>
    <row r="141" spans="1:5" s="5" customFormat="1" ht="12.75" x14ac:dyDescent="0.2">
      <c r="A141" s="33" t="s">
        <v>92</v>
      </c>
      <c r="B141" s="15"/>
      <c r="C141" s="15"/>
      <c r="D141" s="3">
        <v>930</v>
      </c>
      <c r="E141" s="38"/>
    </row>
    <row r="142" spans="1:5" s="5" customFormat="1" ht="12.75" x14ac:dyDescent="0.2">
      <c r="A142" s="14" t="s">
        <v>107</v>
      </c>
      <c r="B142" s="3">
        <f>B143</f>
        <v>1000</v>
      </c>
      <c r="C142" s="3">
        <f>C143</f>
        <v>1000</v>
      </c>
      <c r="D142" s="3">
        <f>D143</f>
        <v>0</v>
      </c>
      <c r="E142" s="29">
        <f>D142/C142*100</f>
        <v>0</v>
      </c>
    </row>
    <row r="143" spans="1:5" s="5" customFormat="1" ht="12.75" x14ac:dyDescent="0.2">
      <c r="A143" s="32" t="s">
        <v>48</v>
      </c>
      <c r="B143" s="2">
        <v>1000</v>
      </c>
      <c r="C143" s="2">
        <v>1000</v>
      </c>
      <c r="D143" s="2">
        <f>D144</f>
        <v>0</v>
      </c>
      <c r="E143" s="30">
        <f>D143/C143*100</f>
        <v>0</v>
      </c>
    </row>
    <row r="144" spans="1:5" s="5" customFormat="1" ht="12.75" x14ac:dyDescent="0.2">
      <c r="A144" s="33" t="s">
        <v>62</v>
      </c>
      <c r="B144" s="15"/>
      <c r="C144" s="15"/>
      <c r="D144" s="3">
        <v>0</v>
      </c>
      <c r="E144" s="38"/>
    </row>
    <row r="145" spans="1:5" s="4" customFormat="1" ht="12.75" x14ac:dyDescent="0.2">
      <c r="A145" s="27" t="s">
        <v>132</v>
      </c>
      <c r="B145" s="25">
        <f>B146+B153</f>
        <v>132000</v>
      </c>
      <c r="C145" s="25">
        <f>C146+C153</f>
        <v>132000</v>
      </c>
      <c r="D145" s="25">
        <f>D146+D153+D151</f>
        <v>93595.400000000009</v>
      </c>
      <c r="E145" s="31">
        <f>D145/C145*100</f>
        <v>70.905606060606061</v>
      </c>
    </row>
    <row r="146" spans="1:5" s="5" customFormat="1" ht="12.75" x14ac:dyDescent="0.2">
      <c r="A146" s="14" t="s">
        <v>107</v>
      </c>
      <c r="B146" s="3">
        <f>B147</f>
        <v>124000</v>
      </c>
      <c r="C146" s="3">
        <f>C147</f>
        <v>124000</v>
      </c>
      <c r="D146" s="3">
        <f>D147</f>
        <v>77227.350000000006</v>
      </c>
      <c r="E146" s="29">
        <f>D146/C146*100</f>
        <v>62.280120967741937</v>
      </c>
    </row>
    <row r="147" spans="1:5" s="5" customFormat="1" ht="12.75" x14ac:dyDescent="0.2">
      <c r="A147" s="32" t="s">
        <v>48</v>
      </c>
      <c r="B147" s="2">
        <v>124000</v>
      </c>
      <c r="C147" s="2">
        <v>124000</v>
      </c>
      <c r="D147" s="2">
        <f>D148+D149</f>
        <v>77227.350000000006</v>
      </c>
      <c r="E147" s="30">
        <f>D147/C147*100</f>
        <v>62.280120967741937</v>
      </c>
    </row>
    <row r="148" spans="1:5" s="5" customFormat="1" ht="12.75" x14ac:dyDescent="0.2">
      <c r="A148" s="33" t="s">
        <v>57</v>
      </c>
      <c r="B148" s="15"/>
      <c r="C148" s="15"/>
      <c r="D148" s="3">
        <v>30820.21</v>
      </c>
      <c r="E148" s="38"/>
    </row>
    <row r="149" spans="1:5" s="5" customFormat="1" ht="12.75" x14ac:dyDescent="0.2">
      <c r="A149" s="33" t="s">
        <v>62</v>
      </c>
      <c r="B149" s="15"/>
      <c r="C149" s="15"/>
      <c r="D149" s="3">
        <v>46407.14</v>
      </c>
      <c r="E149" s="38"/>
    </row>
    <row r="150" spans="1:5" s="5" customFormat="1" ht="12.75" x14ac:dyDescent="0.2">
      <c r="A150" s="14" t="s">
        <v>108</v>
      </c>
      <c r="B150" s="3">
        <v>0</v>
      </c>
      <c r="C150" s="3">
        <f>C151</f>
        <v>0</v>
      </c>
      <c r="D150" s="3">
        <f>D151</f>
        <v>4850</v>
      </c>
      <c r="E150" s="29"/>
    </row>
    <row r="151" spans="1:5" s="5" customFormat="1" ht="12.75" x14ac:dyDescent="0.2">
      <c r="A151" s="32" t="s">
        <v>48</v>
      </c>
      <c r="B151" s="2">
        <v>0</v>
      </c>
      <c r="C151" s="2">
        <v>0</v>
      </c>
      <c r="D151" s="2">
        <f>D152</f>
        <v>4850</v>
      </c>
      <c r="E151" s="30"/>
    </row>
    <row r="152" spans="1:5" s="5" customFormat="1" ht="13.5" thickBot="1" x14ac:dyDescent="0.25">
      <c r="A152" s="35" t="s">
        <v>59</v>
      </c>
      <c r="B152" s="39"/>
      <c r="C152" s="39"/>
      <c r="D152" s="36">
        <v>4850</v>
      </c>
      <c r="E152" s="40"/>
    </row>
    <row r="153" spans="1:5" s="5" customFormat="1" ht="12.75" x14ac:dyDescent="0.2">
      <c r="A153" s="14" t="s">
        <v>115</v>
      </c>
      <c r="B153" s="3">
        <f>B154</f>
        <v>8000</v>
      </c>
      <c r="C153" s="3">
        <f>C154</f>
        <v>8000</v>
      </c>
      <c r="D153" s="3">
        <f>D154</f>
        <v>11518.05</v>
      </c>
      <c r="E153" s="29">
        <f>D153/C153*100</f>
        <v>143.97562499999998</v>
      </c>
    </row>
    <row r="154" spans="1:5" s="5" customFormat="1" ht="12.75" x14ac:dyDescent="0.2">
      <c r="A154" s="32" t="s">
        <v>48</v>
      </c>
      <c r="B154" s="2">
        <v>8000</v>
      </c>
      <c r="C154" s="2">
        <v>8000</v>
      </c>
      <c r="D154" s="2">
        <f>D155</f>
        <v>11518.05</v>
      </c>
      <c r="E154" s="30">
        <f>D154/C154*100</f>
        <v>143.97562499999998</v>
      </c>
    </row>
    <row r="155" spans="1:5" s="5" customFormat="1" ht="13.5" thickBot="1" x14ac:dyDescent="0.25">
      <c r="A155" s="35" t="s">
        <v>62</v>
      </c>
      <c r="B155" s="39"/>
      <c r="C155" s="39"/>
      <c r="D155" s="36">
        <v>11518.05</v>
      </c>
      <c r="E155" s="40"/>
    </row>
    <row r="156" spans="1:5" s="5" customFormat="1" ht="12.75" x14ac:dyDescent="0.2">
      <c r="A156" s="182"/>
      <c r="B156" s="178"/>
      <c r="C156" s="178"/>
      <c r="D156" s="177"/>
      <c r="E156" s="178"/>
    </row>
    <row r="157" spans="1:5" s="5" customFormat="1" ht="12.75" x14ac:dyDescent="0.2">
      <c r="A157" s="182"/>
      <c r="B157" s="178"/>
      <c r="C157" s="178"/>
      <c r="D157" s="177"/>
      <c r="E157" s="178"/>
    </row>
    <row r="158" spans="1:5" s="5" customFormat="1" ht="12.75" x14ac:dyDescent="0.2">
      <c r="A158" s="182"/>
      <c r="B158" s="178"/>
      <c r="C158" s="178"/>
      <c r="D158" s="177"/>
      <c r="E158" s="178"/>
    </row>
    <row r="159" spans="1:5" ht="24" customHeight="1" x14ac:dyDescent="0.15"/>
    <row r="160" spans="1:5" ht="18" customHeight="1" x14ac:dyDescent="0.2">
      <c r="A160" s="193" t="s">
        <v>164</v>
      </c>
      <c r="B160" s="197"/>
      <c r="C160" s="197"/>
      <c r="D160" s="197"/>
      <c r="E160" s="197"/>
    </row>
    <row r="161" spans="1:5" ht="12.75" customHeight="1" x14ac:dyDescent="0.15">
      <c r="A161" s="107"/>
      <c r="B161" s="106"/>
      <c r="C161" s="106"/>
      <c r="D161" s="106"/>
      <c r="E161" s="106"/>
    </row>
    <row r="162" spans="1:5" ht="34.5" customHeight="1" x14ac:dyDescent="0.25">
      <c r="A162" s="201" t="s">
        <v>197</v>
      </c>
      <c r="B162" s="202"/>
      <c r="C162" s="202"/>
      <c r="D162" s="202"/>
      <c r="E162" s="202"/>
    </row>
    <row r="163" spans="1:5" ht="32.25" customHeight="1" x14ac:dyDescent="0.25">
      <c r="A163" s="124"/>
      <c r="B163" s="116"/>
      <c r="C163" s="116"/>
      <c r="D163" s="116"/>
      <c r="E163" s="116"/>
    </row>
    <row r="164" spans="1:5" s="49" customFormat="1" ht="15" x14ac:dyDescent="0.25">
      <c r="A164" s="48"/>
      <c r="B164" s="48"/>
      <c r="C164" s="138" t="s">
        <v>174</v>
      </c>
      <c r="D164"/>
    </row>
    <row r="165" spans="1:5" s="49" customFormat="1" ht="14.25" customHeight="1" x14ac:dyDescent="0.2">
      <c r="A165" s="48"/>
      <c r="B165" s="48"/>
      <c r="C165" s="48"/>
      <c r="D165" s="48"/>
    </row>
    <row r="166" spans="1:5" s="49" customFormat="1" ht="12.75" x14ac:dyDescent="0.2">
      <c r="A166" s="48"/>
      <c r="B166" s="48"/>
      <c r="C166" s="137" t="s">
        <v>175</v>
      </c>
      <c r="D166" s="137"/>
    </row>
    <row r="167" spans="1:5" s="49" customFormat="1" ht="12.75" x14ac:dyDescent="0.2">
      <c r="A167" s="48" t="s">
        <v>199</v>
      </c>
      <c r="B167" s="48"/>
      <c r="C167" s="48"/>
      <c r="D167" s="48"/>
    </row>
    <row r="168" spans="1:5" s="49" customFormat="1" ht="12.75" x14ac:dyDescent="0.2">
      <c r="A168" s="48" t="s">
        <v>200</v>
      </c>
      <c r="B168" s="48"/>
      <c r="C168" s="48"/>
      <c r="D168" s="48"/>
    </row>
    <row r="169" spans="1:5" s="49" customFormat="1" ht="12.75" x14ac:dyDescent="0.2">
      <c r="A169" s="48" t="s">
        <v>201</v>
      </c>
      <c r="B169" s="48"/>
      <c r="C169" s="48"/>
      <c r="D169" s="48"/>
    </row>
    <row r="170" spans="1:5" ht="12" x14ac:dyDescent="0.2">
      <c r="A170" s="47"/>
      <c r="B170" s="47"/>
      <c r="C170" s="47"/>
      <c r="D170" s="47"/>
    </row>
  </sheetData>
  <mergeCells count="6">
    <mergeCell ref="A162:E162"/>
    <mergeCell ref="A1:E1"/>
    <mergeCell ref="A6:E6"/>
    <mergeCell ref="A3:E3"/>
    <mergeCell ref="A4:E4"/>
    <mergeCell ref="A160:E160"/>
  </mergeCells>
  <pageMargins left="0.70866141732283472" right="0.70866141732283472" top="0.55118110236220474" bottom="0.55118110236220474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P i R - Tablica 1.</vt:lpstr>
      <vt:lpstr>P i R - Tablica 2.</vt:lpstr>
      <vt:lpstr>R - Tablica 3.</vt:lpstr>
      <vt:lpstr>Posebni dio - progr.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admin</dc:creator>
  <cp:lastModifiedBy>Racunovodstvo4</cp:lastModifiedBy>
  <cp:lastPrinted>2024-07-24T12:27:29Z</cp:lastPrinted>
  <dcterms:created xsi:type="dcterms:W3CDTF">2024-02-09T07:43:06Z</dcterms:created>
  <dcterms:modified xsi:type="dcterms:W3CDTF">2024-08-16T11:23:28Z</dcterms:modified>
</cp:coreProperties>
</file>