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DAB08409-2EDA-4111-8D93-49166167A507}" xr6:coauthVersionLast="47" xr6:coauthVersionMax="47" xr10:uidLastSave="{00000000-0000-0000-0000-000000000000}"/>
  <bookViews>
    <workbookView xWindow="-120" yWindow="-120" windowWidth="29040" windowHeight="15720" activeTab="6" xr2:uid="{CB1DB50C-1093-460E-8C5D-4E06C385FFF2}"/>
  </bookViews>
  <sheets>
    <sheet name="SAŽETAK" sheetId="1" r:id="rId1"/>
    <sheet name="P I R - Tablica 1." sheetId="2" r:id="rId2"/>
    <sheet name="P I R - Tablica 2." sheetId="3" r:id="rId3"/>
    <sheet name="R - Tablica 3." sheetId="4" r:id="rId4"/>
    <sheet name="Rač fin - Tablica 4." sheetId="5" r:id="rId5"/>
    <sheet name="Rač fin - Tablica 5." sheetId="6" r:id="rId6"/>
    <sheet name="Posebni dio - Tablica 6." sheetId="7" r:id="rId7"/>
  </sheets>
  <externalReferences>
    <externalReference r:id="rId8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2" l="1"/>
  <c r="F103" i="2"/>
  <c r="F102" i="2"/>
  <c r="F101" i="2"/>
  <c r="F100" i="2"/>
  <c r="G101" i="2"/>
  <c r="G104" i="2"/>
  <c r="F32" i="2"/>
  <c r="F35" i="2"/>
  <c r="F33" i="2"/>
  <c r="F19" i="2"/>
  <c r="F16" i="2"/>
  <c r="D168" i="7"/>
  <c r="E168" i="7" s="1"/>
  <c r="C167" i="7"/>
  <c r="B167" i="7"/>
  <c r="D162" i="7"/>
  <c r="E162" i="7" s="1"/>
  <c r="D161" i="7"/>
  <c r="E161" i="7" s="1"/>
  <c r="C161" i="7"/>
  <c r="B161" i="7"/>
  <c r="D158" i="7"/>
  <c r="E158" i="7" s="1"/>
  <c r="C157" i="7"/>
  <c r="B157" i="7"/>
  <c r="C156" i="7"/>
  <c r="D154" i="7"/>
  <c r="D153" i="7" s="1"/>
  <c r="E151" i="7"/>
  <c r="D151" i="7"/>
  <c r="D150" i="7" s="1"/>
  <c r="E150" i="7" s="1"/>
  <c r="C150" i="7"/>
  <c r="B150" i="7"/>
  <c r="E147" i="7"/>
  <c r="D147" i="7"/>
  <c r="E145" i="7"/>
  <c r="D145" i="7"/>
  <c r="D144" i="7" s="1"/>
  <c r="C144" i="7"/>
  <c r="B144" i="7"/>
  <c r="C143" i="7"/>
  <c r="B143" i="7"/>
  <c r="E141" i="7"/>
  <c r="D141" i="7"/>
  <c r="D140" i="7"/>
  <c r="C140" i="7"/>
  <c r="E140" i="7" s="1"/>
  <c r="B140" i="7"/>
  <c r="E138" i="7"/>
  <c r="D137" i="7"/>
  <c r="E137" i="7" s="1"/>
  <c r="C137" i="7"/>
  <c r="B137" i="7"/>
  <c r="B118" i="7" s="1"/>
  <c r="D135" i="7"/>
  <c r="E130" i="7"/>
  <c r="D130" i="7"/>
  <c r="D129" i="7"/>
  <c r="C129" i="7"/>
  <c r="E129" i="7" s="1"/>
  <c r="B129" i="7"/>
  <c r="D127" i="7"/>
  <c r="D125" i="7" s="1"/>
  <c r="C125" i="7"/>
  <c r="B125" i="7"/>
  <c r="E120" i="7"/>
  <c r="D120" i="7"/>
  <c r="D119" i="7" s="1"/>
  <c r="C119" i="7"/>
  <c r="B119" i="7"/>
  <c r="E113" i="7"/>
  <c r="D113" i="7"/>
  <c r="D111" i="7"/>
  <c r="D110" i="7"/>
  <c r="E110" i="7" s="1"/>
  <c r="C110" i="7"/>
  <c r="B110" i="7"/>
  <c r="D107" i="7"/>
  <c r="E107" i="7" s="1"/>
  <c r="D85" i="7"/>
  <c r="E85" i="7" s="1"/>
  <c r="D79" i="7"/>
  <c r="E79" i="7" s="1"/>
  <c r="C78" i="7"/>
  <c r="C59" i="7" s="1"/>
  <c r="B78" i="7"/>
  <c r="B59" i="7" s="1"/>
  <c r="B58" i="7" s="1"/>
  <c r="D76" i="7"/>
  <c r="E76" i="7" s="1"/>
  <c r="D67" i="7"/>
  <c r="E67" i="7" s="1"/>
  <c r="D61" i="7"/>
  <c r="E61" i="7" s="1"/>
  <c r="D60" i="7"/>
  <c r="E60" i="7" s="1"/>
  <c r="C60" i="7"/>
  <c r="B60" i="7"/>
  <c r="E56" i="7"/>
  <c r="E52" i="7"/>
  <c r="D52" i="7"/>
  <c r="E49" i="7"/>
  <c r="D49" i="7"/>
  <c r="D48" i="7" s="1"/>
  <c r="C48" i="7"/>
  <c r="B48" i="7"/>
  <c r="C47" i="7"/>
  <c r="B47" i="7"/>
  <c r="E42" i="7"/>
  <c r="D42" i="7"/>
  <c r="E41" i="7"/>
  <c r="D41" i="7"/>
  <c r="D40" i="7" s="1"/>
  <c r="C40" i="7"/>
  <c r="B40" i="7"/>
  <c r="C39" i="7"/>
  <c r="B39" i="7"/>
  <c r="E37" i="7"/>
  <c r="D30" i="7"/>
  <c r="E30" i="7" s="1"/>
  <c r="D25" i="7"/>
  <c r="E25" i="7" s="1"/>
  <c r="C24" i="7"/>
  <c r="B24" i="7"/>
  <c r="C23" i="7"/>
  <c r="B23" i="7"/>
  <c r="C22" i="7"/>
  <c r="B22" i="7"/>
  <c r="E21" i="7"/>
  <c r="E20" i="7"/>
  <c r="E19" i="7"/>
  <c r="E18" i="7"/>
  <c r="E17" i="7"/>
  <c r="E16" i="7"/>
  <c r="E15" i="7"/>
  <c r="E14" i="7"/>
  <c r="D12" i="7"/>
  <c r="C12" i="7"/>
  <c r="C11" i="7" s="1"/>
  <c r="C10" i="7" s="1"/>
  <c r="B12" i="7"/>
  <c r="D11" i="7"/>
  <c r="D10" i="7" s="1"/>
  <c r="B11" i="7"/>
  <c r="B10" i="7" s="1"/>
  <c r="G20" i="6"/>
  <c r="F20" i="6"/>
  <c r="G19" i="6"/>
  <c r="F19" i="6"/>
  <c r="E18" i="6"/>
  <c r="D18" i="6"/>
  <c r="C18" i="6"/>
  <c r="B18" i="6"/>
  <c r="G17" i="6"/>
  <c r="F17" i="6"/>
  <c r="E16" i="6"/>
  <c r="D16" i="6"/>
  <c r="C16" i="6"/>
  <c r="B16" i="6"/>
  <c r="G11" i="6"/>
  <c r="F11" i="6"/>
  <c r="E10" i="6"/>
  <c r="D10" i="6"/>
  <c r="C10" i="6"/>
  <c r="B10" i="6"/>
  <c r="G9" i="6"/>
  <c r="F9" i="6"/>
  <c r="E8" i="6"/>
  <c r="D8" i="6"/>
  <c r="C8" i="6"/>
  <c r="B8" i="6"/>
  <c r="G7" i="6"/>
  <c r="F7" i="6"/>
  <c r="E6" i="6"/>
  <c r="D6" i="6"/>
  <c r="C6" i="6"/>
  <c r="B6" i="6"/>
  <c r="G21" i="5"/>
  <c r="F21" i="5"/>
  <c r="G20" i="5"/>
  <c r="F20" i="5"/>
  <c r="E19" i="5"/>
  <c r="D19" i="5"/>
  <c r="C19" i="5"/>
  <c r="B19" i="5"/>
  <c r="G18" i="5"/>
  <c r="F18" i="5"/>
  <c r="E17" i="5"/>
  <c r="D17" i="5"/>
  <c r="C17" i="5"/>
  <c r="B17" i="5"/>
  <c r="G15" i="5"/>
  <c r="F15" i="5"/>
  <c r="G12" i="5"/>
  <c r="F12" i="5"/>
  <c r="E11" i="5"/>
  <c r="D11" i="5"/>
  <c r="C11" i="5"/>
  <c r="B11" i="5"/>
  <c r="G10" i="5"/>
  <c r="F10" i="5"/>
  <c r="E9" i="5"/>
  <c r="D9" i="5"/>
  <c r="C9" i="5"/>
  <c r="B9" i="5"/>
  <c r="D5" i="5"/>
  <c r="B21" i="6" l="1"/>
  <c r="G6" i="6"/>
  <c r="C8" i="5"/>
  <c r="C13" i="5" s="1"/>
  <c r="G9" i="5"/>
  <c r="D16" i="5"/>
  <c r="D22" i="5" s="1"/>
  <c r="B8" i="5"/>
  <c r="B13" i="5" s="1"/>
  <c r="E40" i="7"/>
  <c r="D39" i="7"/>
  <c r="E39" i="7" s="1"/>
  <c r="E48" i="7"/>
  <c r="D47" i="7"/>
  <c r="E47" i="7" s="1"/>
  <c r="C58" i="7"/>
  <c r="E119" i="7"/>
  <c r="D118" i="7"/>
  <c r="E144" i="7"/>
  <c r="D143" i="7"/>
  <c r="E143" i="7" s="1"/>
  <c r="D24" i="7"/>
  <c r="D78" i="7"/>
  <c r="E78" i="7" s="1"/>
  <c r="C118" i="7"/>
  <c r="D157" i="7"/>
  <c r="D167" i="7"/>
  <c r="E167" i="7" s="1"/>
  <c r="D59" i="7"/>
  <c r="E21" i="6"/>
  <c r="F21" i="6" s="1"/>
  <c r="C21" i="6"/>
  <c r="G10" i="6"/>
  <c r="G8" i="6"/>
  <c r="B12" i="6"/>
  <c r="C12" i="6"/>
  <c r="D12" i="6"/>
  <c r="F10" i="6"/>
  <c r="G18" i="6"/>
  <c r="E12" i="6"/>
  <c r="F8" i="6"/>
  <c r="D21" i="6"/>
  <c r="F16" i="6"/>
  <c r="F18" i="6"/>
  <c r="G16" i="6"/>
  <c r="F6" i="6"/>
  <c r="F19" i="5"/>
  <c r="G19" i="5"/>
  <c r="E16" i="5"/>
  <c r="F17" i="5"/>
  <c r="G17" i="5"/>
  <c r="G11" i="5"/>
  <c r="C16" i="5"/>
  <c r="C22" i="5" s="1"/>
  <c r="D8" i="5"/>
  <c r="D13" i="5" s="1"/>
  <c r="F9" i="5"/>
  <c r="F11" i="5"/>
  <c r="B16" i="5"/>
  <c r="B22" i="5" s="1"/>
  <c r="E8" i="5"/>
  <c r="G16" i="5" l="1"/>
  <c r="E24" i="7"/>
  <c r="D23" i="7"/>
  <c r="E157" i="7"/>
  <c r="D156" i="7"/>
  <c r="E156" i="7" s="1"/>
  <c r="E59" i="7"/>
  <c r="D58" i="7"/>
  <c r="E58" i="7" s="1"/>
  <c r="E118" i="7"/>
  <c r="G21" i="6"/>
  <c r="G12" i="6"/>
  <c r="F12" i="6"/>
  <c r="E22" i="5"/>
  <c r="G22" i="5" s="1"/>
  <c r="F16" i="5"/>
  <c r="G8" i="5"/>
  <c r="E13" i="5"/>
  <c r="F8" i="5"/>
  <c r="E23" i="7" l="1"/>
  <c r="D22" i="7"/>
  <c r="E22" i="7" s="1"/>
  <c r="F22" i="5"/>
  <c r="G13" i="5"/>
  <c r="F13" i="5"/>
  <c r="G10" i="4" l="1"/>
  <c r="F10" i="4"/>
  <c r="G9" i="4"/>
  <c r="F9" i="4"/>
  <c r="E8" i="4"/>
  <c r="G8" i="4" s="1"/>
  <c r="D8" i="4"/>
  <c r="C8" i="4"/>
  <c r="B8" i="4"/>
  <c r="G7" i="4"/>
  <c r="G6" i="4"/>
  <c r="E6" i="4"/>
  <c r="D6" i="4"/>
  <c r="C6" i="4"/>
  <c r="C5" i="4" s="1"/>
  <c r="B6" i="4"/>
  <c r="B5" i="4" s="1"/>
  <c r="E5" i="4"/>
  <c r="G5" i="4" s="1"/>
  <c r="D5" i="4"/>
  <c r="G35" i="3"/>
  <c r="F35" i="3"/>
  <c r="E34" i="3"/>
  <c r="G34" i="3" s="1"/>
  <c r="D34" i="3"/>
  <c r="C34" i="3"/>
  <c r="B34" i="3"/>
  <c r="E32" i="3"/>
  <c r="E21" i="3" s="1"/>
  <c r="B32" i="3"/>
  <c r="G31" i="3"/>
  <c r="G30" i="3"/>
  <c r="F30" i="3"/>
  <c r="E29" i="3"/>
  <c r="G29" i="3" s="1"/>
  <c r="D29" i="3"/>
  <c r="C29" i="3"/>
  <c r="B29" i="3"/>
  <c r="G28" i="3"/>
  <c r="F28" i="3"/>
  <c r="G27" i="3"/>
  <c r="F27" i="3"/>
  <c r="G26" i="3"/>
  <c r="E26" i="3"/>
  <c r="D26" i="3"/>
  <c r="C26" i="3"/>
  <c r="B26" i="3"/>
  <c r="F26" i="3" s="1"/>
  <c r="G25" i="3"/>
  <c r="F25" i="3"/>
  <c r="G24" i="3"/>
  <c r="E24" i="3"/>
  <c r="D24" i="3"/>
  <c r="C24" i="3"/>
  <c r="B24" i="3"/>
  <c r="F24" i="3" s="1"/>
  <c r="G23" i="3"/>
  <c r="F23" i="3"/>
  <c r="G22" i="3"/>
  <c r="E22" i="3"/>
  <c r="D22" i="3"/>
  <c r="C22" i="3"/>
  <c r="C21" i="3" s="1"/>
  <c r="B22" i="3"/>
  <c r="B21" i="3" s="1"/>
  <c r="D21" i="3"/>
  <c r="G20" i="3"/>
  <c r="F20" i="3"/>
  <c r="E19" i="3"/>
  <c r="G19" i="3" s="1"/>
  <c r="D19" i="3"/>
  <c r="C19" i="3"/>
  <c r="B19" i="3"/>
  <c r="G18" i="3"/>
  <c r="F18" i="3"/>
  <c r="E17" i="3"/>
  <c r="G17" i="3" s="1"/>
  <c r="B17" i="3"/>
  <c r="G16" i="3"/>
  <c r="F16" i="3"/>
  <c r="G15" i="3"/>
  <c r="F15" i="3"/>
  <c r="E14" i="3"/>
  <c r="G14" i="3" s="1"/>
  <c r="D14" i="3"/>
  <c r="D6" i="3" s="1"/>
  <c r="C14" i="3"/>
  <c r="B14" i="3"/>
  <c r="G13" i="3"/>
  <c r="F13" i="3"/>
  <c r="G12" i="3"/>
  <c r="F12" i="3"/>
  <c r="G11" i="3"/>
  <c r="E11" i="3"/>
  <c r="D11" i="3"/>
  <c r="C11" i="3"/>
  <c r="B11" i="3"/>
  <c r="F11" i="3" s="1"/>
  <c r="G10" i="3"/>
  <c r="F10" i="3"/>
  <c r="G9" i="3"/>
  <c r="E9" i="3"/>
  <c r="D9" i="3"/>
  <c r="C9" i="3"/>
  <c r="B9" i="3"/>
  <c r="B6" i="3" s="1"/>
  <c r="G8" i="3"/>
  <c r="F8" i="3"/>
  <c r="G7" i="3"/>
  <c r="F7" i="3"/>
  <c r="E7" i="3"/>
  <c r="D7" i="3"/>
  <c r="C7" i="3"/>
  <c r="C6" i="3"/>
  <c r="E120" i="2"/>
  <c r="B120" i="2"/>
  <c r="B119" i="2" s="1"/>
  <c r="E119" i="2"/>
  <c r="G119" i="2" s="1"/>
  <c r="E117" i="2"/>
  <c r="B117" i="2"/>
  <c r="F116" i="2"/>
  <c r="E115" i="2"/>
  <c r="F115" i="2" s="1"/>
  <c r="B115" i="2"/>
  <c r="F114" i="2"/>
  <c r="F113" i="2"/>
  <c r="F111" i="2"/>
  <c r="F110" i="2"/>
  <c r="E109" i="2"/>
  <c r="B109" i="2"/>
  <c r="B108" i="2" s="1"/>
  <c r="G108" i="2"/>
  <c r="F107" i="2"/>
  <c r="E106" i="2"/>
  <c r="F106" i="2" s="1"/>
  <c r="B106" i="2"/>
  <c r="G105" i="2"/>
  <c r="E105" i="2"/>
  <c r="F105" i="2" s="1"/>
  <c r="B105" i="2"/>
  <c r="E102" i="2"/>
  <c r="B102" i="2"/>
  <c r="B101" i="2" s="1"/>
  <c r="E101" i="2"/>
  <c r="E97" i="2"/>
  <c r="F97" i="2" s="1"/>
  <c r="B97" i="2"/>
  <c r="G96" i="2"/>
  <c r="E96" i="2"/>
  <c r="F96" i="2" s="1"/>
  <c r="B96" i="2"/>
  <c r="F95" i="2"/>
  <c r="F93" i="2"/>
  <c r="F92" i="2"/>
  <c r="F91" i="2"/>
  <c r="F90" i="2"/>
  <c r="E89" i="2"/>
  <c r="F89" i="2" s="1"/>
  <c r="B89" i="2"/>
  <c r="F88" i="2"/>
  <c r="E87" i="2"/>
  <c r="F87" i="2" s="1"/>
  <c r="B87" i="2"/>
  <c r="F86" i="2"/>
  <c r="F85" i="2"/>
  <c r="F84" i="2"/>
  <c r="F83" i="2"/>
  <c r="F82" i="2"/>
  <c r="F81" i="2"/>
  <c r="F80" i="2"/>
  <c r="F79" i="2"/>
  <c r="F78" i="2"/>
  <c r="E77" i="2"/>
  <c r="F77" i="2" s="1"/>
  <c r="B77" i="2"/>
  <c r="F76" i="2"/>
  <c r="F75" i="2"/>
  <c r="F74" i="2"/>
  <c r="F73" i="2"/>
  <c r="F72" i="2"/>
  <c r="F71" i="2"/>
  <c r="E70" i="2"/>
  <c r="E65" i="2" s="1"/>
  <c r="B70" i="2"/>
  <c r="B65" i="2" s="1"/>
  <c r="F69" i="2"/>
  <c r="F68" i="2"/>
  <c r="F67" i="2"/>
  <c r="F66" i="2"/>
  <c r="E66" i="2"/>
  <c r="B66" i="2"/>
  <c r="F63" i="2"/>
  <c r="F62" i="2"/>
  <c r="E62" i="2"/>
  <c r="B62" i="2"/>
  <c r="F61" i="2"/>
  <c r="F60" i="2"/>
  <c r="E60" i="2"/>
  <c r="B60" i="2"/>
  <c r="F59" i="2"/>
  <c r="F58" i="2"/>
  <c r="F57" i="2"/>
  <c r="E56" i="2"/>
  <c r="F56" i="2" s="1"/>
  <c r="B56" i="2"/>
  <c r="E55" i="2"/>
  <c r="G55" i="2" s="1"/>
  <c r="B55" i="2"/>
  <c r="B54" i="2" s="1"/>
  <c r="D54" i="2"/>
  <c r="D53" i="2" s="1"/>
  <c r="C54" i="2"/>
  <c r="C53" i="2"/>
  <c r="E49" i="2"/>
  <c r="B49" i="2"/>
  <c r="E47" i="2"/>
  <c r="B47" i="2"/>
  <c r="E46" i="2"/>
  <c r="G46" i="2" s="1"/>
  <c r="B46" i="2"/>
  <c r="B45" i="2" s="1"/>
  <c r="E45" i="2"/>
  <c r="G45" i="2" s="1"/>
  <c r="C45" i="2"/>
  <c r="F44" i="2"/>
  <c r="E43" i="2"/>
  <c r="F43" i="2" s="1"/>
  <c r="B43" i="2"/>
  <c r="E42" i="2"/>
  <c r="F42" i="2" s="1"/>
  <c r="B42" i="2"/>
  <c r="F41" i="2"/>
  <c r="E40" i="2"/>
  <c r="F40" i="2" s="1"/>
  <c r="B40" i="2"/>
  <c r="F39" i="2"/>
  <c r="F38" i="2"/>
  <c r="F37" i="2"/>
  <c r="E37" i="2"/>
  <c r="B37" i="2"/>
  <c r="B36" i="2"/>
  <c r="E33" i="2"/>
  <c r="B33" i="2"/>
  <c r="E31" i="2"/>
  <c r="F31" i="2" s="1"/>
  <c r="B31" i="2"/>
  <c r="E30" i="2"/>
  <c r="G30" i="2" s="1"/>
  <c r="B30" i="2"/>
  <c r="F29" i="2"/>
  <c r="E28" i="2"/>
  <c r="F28" i="2" s="1"/>
  <c r="B28" i="2"/>
  <c r="B27" i="2" s="1"/>
  <c r="E27" i="2"/>
  <c r="G27" i="2" s="1"/>
  <c r="F25" i="2"/>
  <c r="E24" i="2"/>
  <c r="F24" i="2" s="1"/>
  <c r="B24" i="2"/>
  <c r="B23" i="2" s="1"/>
  <c r="B15" i="2" s="1"/>
  <c r="E23" i="2"/>
  <c r="G23" i="2" s="1"/>
  <c r="F22" i="2"/>
  <c r="F21" i="2"/>
  <c r="F20" i="2"/>
  <c r="E19" i="2"/>
  <c r="E17" i="2"/>
  <c r="G16" i="2"/>
  <c r="D15" i="2"/>
  <c r="D14" i="2" s="1"/>
  <c r="C15" i="2"/>
  <c r="C14" i="2" s="1"/>
  <c r="G22" i="1"/>
  <c r="F22" i="1"/>
  <c r="G21" i="1"/>
  <c r="F21" i="1"/>
  <c r="E20" i="1"/>
  <c r="D20" i="1"/>
  <c r="D30" i="1" s="1"/>
  <c r="C20" i="1"/>
  <c r="C30" i="1" s="1"/>
  <c r="B20" i="1"/>
  <c r="B30" i="1" s="1"/>
  <c r="G19" i="1"/>
  <c r="F19" i="1"/>
  <c r="G18" i="1"/>
  <c r="F18" i="1"/>
  <c r="E17" i="1"/>
  <c r="D17" i="1"/>
  <c r="D29" i="1" s="1"/>
  <c r="C17" i="1"/>
  <c r="C29" i="1" s="1"/>
  <c r="B17" i="1"/>
  <c r="B29" i="1" s="1"/>
  <c r="B31" i="1" l="1"/>
  <c r="D31" i="1"/>
  <c r="C31" i="1"/>
  <c r="G17" i="1"/>
  <c r="F20" i="1"/>
  <c r="G20" i="1"/>
  <c r="F5" i="4"/>
  <c r="F8" i="4"/>
  <c r="G21" i="3"/>
  <c r="F21" i="3"/>
  <c r="F9" i="3"/>
  <c r="F22" i="3"/>
  <c r="F34" i="3"/>
  <c r="E6" i="3"/>
  <c r="F14" i="3"/>
  <c r="F17" i="3"/>
  <c r="F19" i="3"/>
  <c r="F29" i="3"/>
  <c r="G65" i="2"/>
  <c r="E54" i="2"/>
  <c r="F65" i="2"/>
  <c r="F108" i="2"/>
  <c r="B104" i="2"/>
  <c r="B53" i="2" s="1"/>
  <c r="B14" i="2"/>
  <c r="E15" i="2"/>
  <c r="F23" i="2"/>
  <c r="F27" i="2"/>
  <c r="F30" i="2"/>
  <c r="G42" i="2"/>
  <c r="F45" i="2"/>
  <c r="F46" i="2"/>
  <c r="F55" i="2"/>
  <c r="F70" i="2"/>
  <c r="F109" i="2"/>
  <c r="E36" i="2"/>
  <c r="E104" i="2"/>
  <c r="E29" i="1"/>
  <c r="F17" i="1"/>
  <c r="B23" i="1"/>
  <c r="E23" i="1"/>
  <c r="C23" i="1"/>
  <c r="E30" i="1"/>
  <c r="D23" i="1"/>
  <c r="F6" i="3" l="1"/>
  <c r="G6" i="3"/>
  <c r="F15" i="2"/>
  <c r="G15" i="2"/>
  <c r="E14" i="2"/>
  <c r="F104" i="2"/>
  <c r="G36" i="2"/>
  <c r="F36" i="2"/>
  <c r="G54" i="2"/>
  <c r="E53" i="2"/>
  <c r="F54" i="2"/>
  <c r="F30" i="1"/>
  <c r="G30" i="1"/>
  <c r="G29" i="1"/>
  <c r="F29" i="1"/>
  <c r="E31" i="1"/>
  <c r="G53" i="2" l="1"/>
  <c r="F53" i="2"/>
  <c r="G14" i="2"/>
  <c r="F14" i="2"/>
</calcChain>
</file>

<file path=xl/sharedStrings.xml><?xml version="1.0" encoding="utf-8"?>
<sst xmlns="http://schemas.openxmlformats.org/spreadsheetml/2006/main" count="441" uniqueCount="230">
  <si>
    <t>PRIJEDLOG GODIŠNJEG IZVJEŠTAJA O IZVRŠENJU FINANCIJSKOG PLANA</t>
  </si>
  <si>
    <t>NASTAVNOG ZAVODA ZA HITNU MEDICINU VARAŽDINSKE ŽUPANIJE</t>
  </si>
  <si>
    <t>ZA 2024. GODINU</t>
  </si>
  <si>
    <t>I. OPĆI DIO</t>
  </si>
  <si>
    <t>Članak 1.</t>
  </si>
  <si>
    <t>Sažetak godišnjeg izvještaja o izvršenju Financijskog plana za 2024. godinu izgleda kako slijedi:</t>
  </si>
  <si>
    <t>SAŽETAK RAČUNA PRIHODA I RASHODA I RAČUNA FINANCIRANJA</t>
  </si>
  <si>
    <t>Brojčana oznaka i naziv</t>
  </si>
  <si>
    <t xml:space="preserve">Izvršenje
 2023. </t>
  </si>
  <si>
    <t xml:space="preserve">Rebalans plana 2024. </t>
  </si>
  <si>
    <t xml:space="preserve">Tekući plan 2024. </t>
  </si>
  <si>
    <t xml:space="preserve">Izvršenje              2024.  
</t>
  </si>
  <si>
    <t xml:space="preserve">Indeks % </t>
  </si>
  <si>
    <t>6=5/2*100</t>
  </si>
  <si>
    <t>7=5/4*100</t>
  </si>
  <si>
    <t>A. RAČUN PRIHODA I RASHODA</t>
  </si>
  <si>
    <t>Pihodi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</si>
  <si>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</si>
  <si>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</si>
  <si>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</si>
  <si>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</si>
  <si>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</si>
  <si>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PRIHODA I RASHODA (višak/manjak)</t>
  </si>
  <si>
    <t>B.RAČUN FINANCIRANJA</t>
  </si>
  <si>
    <t>8 Primici od financijske imovine i zaduživanja</t>
  </si>
  <si>
    <t>5 Izdaci za financijsku imovinu i otplate zajmova</t>
  </si>
  <si>
    <t>RAZLIKA PRIMITAKA I IZDATAKA</t>
  </si>
  <si>
    <t xml:space="preserve">C. FINANCIJSKI PLAN UKUPNO </t>
  </si>
  <si>
    <t>PRIHODI I PRIMICI</t>
  </si>
  <si>
    <t>RASHODI I IZDACI</t>
  </si>
  <si>
    <t>RAZLIKA - višak/manjak</t>
  </si>
  <si>
    <t>Članak 2.</t>
  </si>
  <si>
    <t xml:space="preserve">Prihodi i rashodi te primici i izdaci ostvareni su, odnosno izvršeni u 2024. godini u Računu prihoda i rashoda i Računu financiranja, uz usporedbu prethodne godine, kako slijedi: </t>
  </si>
  <si>
    <t>Oznaka</t>
  </si>
  <si>
    <t>Rebalans plana 2024.</t>
  </si>
  <si>
    <t xml:space="preserve">Izvršenje                   2024.              
</t>
  </si>
  <si>
    <t xml:space="preserve">Indeks %                   </t>
  </si>
  <si>
    <t xml:space="preserve">Indeks %                </t>
  </si>
  <si>
    <t>UKUPNO PRIHODI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</si>
  <si>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</si>
  <si>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</si>
  <si>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</si>
  <si>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</si>
  <si>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</si>
  <si>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</si>
  <si>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</si>
  <si>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</si>
  <si>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</si>
  <si>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</si>
  <si>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6415 Prihodi od pozitivnih tečajnih razlika i razlika zbog primjene valutne klauzule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</si>
  <si>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</si>
  <si>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</si>
  <si>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</si>
  <si>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</si>
  <si>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</si>
  <si>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</si>
  <si>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</si>
  <si>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</si>
  <si>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</si>
  <si>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</si>
  <si>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</si>
  <si>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</si>
  <si>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</si>
  <si>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</si>
  <si>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</si>
  <si>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</si>
  <si>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</si>
  <si>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</si>
  <si>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72 Prihodi od prodaje proizvedene dugotrajne imovine</t>
  </si>
  <si>
    <t>722 Prihodi od prodaje postrojenja i opreme</t>
  </si>
  <si>
    <t>7222 Komunikacijska oprema</t>
  </si>
  <si>
    <t>723 Prihodi od prodaje prijevoznih sredstava</t>
  </si>
  <si>
    <t>7231 Prijevozna sredstva u cestovnom prometu</t>
  </si>
  <si>
    <t>UKUPNO RASHODI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</si>
  <si>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</si>
  <si>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</si>
  <si>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</si>
  <si>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</si>
  <si>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</si>
  <si>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</si>
  <si>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</si>
  <si>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</si>
  <si>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</si>
  <si>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</si>
  <si>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</si>
  <si>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</si>
  <si>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</si>
  <si>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</si>
  <si>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</si>
  <si>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</si>
  <si>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</si>
  <si>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</si>
  <si>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</si>
  <si>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</si>
  <si>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</si>
  <si>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</si>
  <si>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</si>
  <si>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</si>
  <si>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</si>
  <si>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</si>
  <si>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</si>
  <si>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</si>
  <si>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</si>
  <si>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</si>
  <si>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</si>
  <si>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</si>
  <si>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</si>
  <si>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</si>
  <si>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</si>
  <si>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</si>
  <si>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</si>
  <si>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</si>
  <si>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</si>
  <si>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</si>
  <si>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</si>
  <si>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</si>
  <si>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</si>
  <si>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</si>
  <si>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</si>
  <si>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</si>
  <si>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</si>
  <si>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</si>
  <si>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</si>
  <si>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</si>
  <si>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</si>
  <si>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</si>
  <si>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</si>
  <si>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</si>
  <si>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</si>
  <si>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</si>
  <si>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</si>
  <si>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</si>
  <si>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</si>
  <si>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</si>
  <si>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</si>
  <si>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</si>
  <si>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</si>
  <si>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</si>
  <si>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</si>
  <si>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</si>
  <si>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Brojčana oznaka i naziv izvora financiranja</t>
  </si>
  <si>
    <t xml:space="preserve">Izvršenje                     2024. 
</t>
  </si>
  <si>
    <t xml:space="preserve">Indeks %             </t>
  </si>
  <si>
    <t>Izvor: 1 OPĆI PRIHODI I PRIMICI</t>
  </si>
  <si>
    <t>Izvor: 11 Opći prihodi i primici</t>
  </si>
  <si>
    <t>Izvor: 3 VLASTITI PRIHODI</t>
  </si>
  <si>
    <t>Izvor: 31 Vlastiti prihodi</t>
  </si>
  <si>
    <t>Izvor: 4 PRIHODI ZA POSEBNE NAMJENE</t>
  </si>
  <si>
    <t>Izvor: 43 Ostali prihodi za posebne namjene</t>
  </si>
  <si>
    <t>Izvor: 44 Decentralizirana sredstva</t>
  </si>
  <si>
    <t>Izvor: 5 POMOĆI</t>
  </si>
  <si>
    <t>Izvor: 51 Pomoći EU</t>
  </si>
  <si>
    <t>Izvor: 52 Ostale pomoći</t>
  </si>
  <si>
    <t>Izvor: 6 DONACIJE</t>
  </si>
  <si>
    <t>Izvor: 61 Donacije</t>
  </si>
  <si>
    <t>Izvor: 7 PRIHODI OD NEFINANCIJSKE IMOVINE I NADOKNADE ŠTETA S OSNOVA OSIGURANJA</t>
  </si>
  <si>
    <t>Izvor: 71 Prihodi od nefinancijske imovine</t>
  </si>
  <si>
    <t>Brojčana oznaka i naziv funkcijske klasifikacije</t>
  </si>
  <si>
    <t xml:space="preserve">Izvršenje                    2024.  
</t>
  </si>
  <si>
    <t>Funk. klas: 01 Opće javne usluge</t>
  </si>
  <si>
    <t>013 Opće usluge</t>
  </si>
  <si>
    <t>Funk. klas: 07 Zdravstvo</t>
  </si>
  <si>
    <t>072 Službe za vanjske pacijente</t>
  </si>
  <si>
    <t>076 Poslovi i usluge zdravstva koji nisu drugdje svrstani</t>
  </si>
  <si>
    <t>B. RAČUN FINANCIRANJA</t>
  </si>
  <si>
    <t>Tablica 4. Izvještaj računa financiranja prema ekonomskoj klasifikaciji</t>
  </si>
  <si>
    <t>Brojčana oznaka i naziv računa primitaka i izdataka</t>
  </si>
  <si>
    <t>Indeks 
%</t>
  </si>
  <si>
    <t>Indeks
 %</t>
  </si>
  <si>
    <t>84 Primici od zaduživanja</t>
  </si>
  <si>
    <t>842 Primljeni krediti i zajmovi od kreditnih i ostalih financijskih institucija u javnom sektoru</t>
  </si>
  <si>
    <t>8422 Primljeni krediti od kreditnih institucija u javnom sektoru</t>
  </si>
  <si>
    <t>844 Primljeni krediti i zajmovi od kreditnih i ostalih financijskih institucija izvan javnog sektora</t>
  </si>
  <si>
    <t>8443 Primljeni krediti od tuzemnih kreditnih institucija izvan javnog sektora</t>
  </si>
  <si>
    <t>SVEUKUPNO PRIMICI</t>
  </si>
  <si>
    <t>54 Izdaci za otplatu glavnice primljenih kredita i zajmova</t>
  </si>
  <si>
    <t>542 Otplata glavnice primljenih kredita i zajmova od kreditnih i ostalih financijskih institucija u javnom sektoru</t>
  </si>
  <si>
    <t>5422 Otplata glavnice primljenih kredita od kreditnih institucija u javnom sektoru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</si>
  <si>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</si>
  <si>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</si>
  <si>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5445 Otplata glavnice primljenih zajmova od ostalih tuzemnih financijskih institucija izvan javnog sektora</t>
  </si>
  <si>
    <t>SVEUKUPNO IZDACI</t>
  </si>
  <si>
    <t>Izvršenje 2024.</t>
  </si>
  <si>
    <t>Tablica 5. Izvještaj računa financiranja prema izvorima financiranja</t>
  </si>
  <si>
    <t>PRIMICI PO IZVORIMA FINANCIRANJA</t>
  </si>
  <si>
    <t>Izvor: 8 NAMJENSKI PRIMICI OD ZADUŽIVANJA</t>
  </si>
  <si>
    <t>Izvor: 81 Namjenski primici od zaduživanja</t>
  </si>
  <si>
    <t>IZDACI PO IZVORIMA FINANCIRANJA</t>
  </si>
  <si>
    <t>Tekući plan 
2024.</t>
  </si>
  <si>
    <t>II. POSEBNI DIO</t>
  </si>
  <si>
    <t>Članak 3.</t>
  </si>
  <si>
    <t>Rashodi i izdaci u Posebnom dijelu Financijskog plana iskazani po programskoj klasifikaciji, iskazani po izvorima financiranja i ekonomskoj 
klasifikaciji, raspoređeni u programe koji se sastoje od aktivnosti i projekata izvršeni su kako slijedi:</t>
  </si>
  <si>
    <t xml:space="preserve">Tekući plan 
2024. </t>
  </si>
  <si>
    <t xml:space="preserve">Izvršenje                  2024. 
</t>
  </si>
  <si>
    <t>5=4/3*100</t>
  </si>
  <si>
    <t>SVEUKUPNO</t>
  </si>
  <si>
    <t>Razdjel: 016 UPRAVNI ODJEL ZA ZDRAVSTVO, SOCIJALNU SKRB, CIVILNO DRUŠTVO I HRVATSKE BRANITELJE</t>
  </si>
  <si>
    <t>Glava: 01602 ZDRAVSTVENA ZAŠTITA</t>
  </si>
  <si>
    <t>47502 NASTAVNI ZAVOD ZA HITNU MEDICINU VARAŽDINSKE ŽUPANIJE</t>
  </si>
  <si>
    <t>Program: 1140 PROGRAMI EUROPSKIH POSLOVA</t>
  </si>
  <si>
    <t>K114001 Međunarodni projekti u zdravstvu</t>
  </si>
  <si>
    <t>Program: 1290 PROGRAMI U ZDRAVSTVENOJ ZAŠTITI IZNAD ZAKONSKOG STANDARDA</t>
  </si>
  <si>
    <t>A129008 Nabava opreme i dodatna ulaganja u zdravstvene objekte</t>
  </si>
  <si>
    <t>4231 Prijevozna sredstva</t>
  </si>
  <si>
    <t>A129009 Program "Zdrava županija"</t>
  </si>
  <si>
    <t>Program: 1320 JAVNE USTANOVE U ZDRAVSTVU</t>
  </si>
  <si>
    <t>A132001 Redovna djelatnost ustanova u zdravstvu</t>
  </si>
  <si>
    <t xml:space="preserve">  3223 Energija</t>
  </si>
  <si>
    <t>3291 Naknade za rad predstavničkih i izvršnih tijela, povjerenstava i sl.</t>
  </si>
  <si>
    <t>K132001 Investicijsko ulaganje-izgradnja objekata, nabava opreme</t>
  </si>
  <si>
    <t>K132002 Informatizacija</t>
  </si>
  <si>
    <t>T132001 Investicijsko i tekuće održavanje objekata i opreme</t>
  </si>
  <si>
    <t>Članak 4.</t>
  </si>
  <si>
    <t>Prijedlog godišnjeg izvještaja o izvršenju Financijskog plana za 2024. godinu objavljuje se na mrežnim stranicama Nastavnog zavoda za hitnu medicinu Varaždinske županije, a stupa na snagu danom donošenja Godišnjeg izvještaja o izvršenju Proračuna Varaždinske županije za 2024. godinu.</t>
  </si>
  <si>
    <t xml:space="preserve">         Predsjednica Upravnog vijeća:</t>
  </si>
  <si>
    <t xml:space="preserve">         Valerija Đurasek, mag.prim.educ.</t>
  </si>
  <si>
    <t xml:space="preserve">     KLASA: 510-10/23-03/664</t>
  </si>
  <si>
    <t xml:space="preserve">     URBROJ: 2186-1-24-01-25-1</t>
  </si>
  <si>
    <r>
      <rPr>
        <b/>
        <sz val="10"/>
        <color theme="1"/>
        <rFont val="Times New Roman"/>
        <family val="1"/>
        <charset val="238"/>
      </rPr>
      <t>A.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RAČUN PRIHODA I RASHODA</t>
    </r>
  </si>
  <si>
    <r>
      <t>Tablica 1. Izvještaj o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prihodima i rashodima prema ekonomskoj klasifikaciji</t>
    </r>
  </si>
  <si>
    <r>
      <t>Tablica 2. Izvještaj o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prihodima i rashodima prema izvorima financiranja</t>
    </r>
  </si>
  <si>
    <r>
      <t>Tablica 3.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Izvještaj o rashodima prema funkcijskoj klasifikaciji</t>
    </r>
  </si>
  <si>
    <t>Tablica 6. Izvještaj po programskoj klasifikaciji</t>
  </si>
  <si>
    <t>D. SREDSTAVA IZ PRETHODNIH GODINA</t>
  </si>
  <si>
    <t>VIŠAK PRIHODA NAD RASHODIMA za raspodjelu (preneseni)</t>
  </si>
  <si>
    <t>MANJAK PRIHODA NAD RASHODIMA za pokriće (preneseni)</t>
  </si>
  <si>
    <t xml:space="preserve">VIŠAK/MANJAK IZ PRETHODNIH GODINA ZA RASPOREDITI/POKRITI </t>
  </si>
  <si>
    <t>RAZLIKA- višak/manjak</t>
  </si>
  <si>
    <r>
      <t>Temeljem odredbi članka 86. stavka</t>
    </r>
    <r>
      <rPr>
        <sz val="11"/>
        <color theme="1"/>
        <rFont val="Times New Roman"/>
        <family val="1"/>
        <charset val="238"/>
      </rPr>
      <t xml:space="preserve"> 3</t>
    </r>
    <r>
      <rPr>
        <sz val="11"/>
        <rFont val="Times New Roman"/>
        <family val="1"/>
        <charset val="238"/>
      </rPr>
      <t>. Zakona o proračunu (NN 144/21.), te članka 52. stavka</t>
    </r>
    <r>
      <rPr>
        <sz val="11"/>
        <color theme="1"/>
        <rFont val="Times New Roman"/>
        <family val="1"/>
        <charset val="238"/>
      </rPr>
      <t xml:space="preserve"> 7</t>
    </r>
    <r>
      <rPr>
        <sz val="11"/>
        <rFont val="Times New Roman"/>
        <family val="1"/>
        <charset val="238"/>
      </rPr>
      <t>. Pravilnika o polugodišnjem i godišnjem izvještaju o izvršenju proračuna i financijskog plana (NN 85/23.), članka 29. Odluke o izvršavanju Proračuna Varaždinske županije za 2024. godinu (Službeni vjesnik Varaždinske županije br. 101/23) te članka 15. Statuta Nastavnog zavoda za hitnu medicinu Varaždinske županije, Upravno vijeće na sjednici održanoj 26.03.2025.godine, usvaja:</t>
    </r>
  </si>
  <si>
    <t xml:space="preserve">     Varaždin, 26.03.2025.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</si>
</sst>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"/>
  </numFmts>
  <fonts count="40" x14ac:knownFonts="1">
    <font>
      <sz val="11"/>
      <color theme="1"/>
      <name val="Calibri"/>
      <family val="2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10"/>
      <color rgb="FF000000"/>
      <name val="Times New Roman"/>
      <family val="1"/>
      <charset val="238"/>
    </font>
    <font>
      <sz val="8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b/>
      <sz val="10"/>
      <name val="Arial"/>
      <family val="2"/>
      <charset val="238"/>
    </font>
    <font>
      <sz val="9"/>
      <color theme="0"/>
      <name val="Verdana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5"/>
      <color theme="1"/>
      <name val="Times New Roman"/>
      <family val="1"/>
      <charset val="238"/>
    </font>
    <font>
      <b/>
      <sz val="10"/>
      <color rgb="FFFFFFFF"/>
      <name val="Arial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indent="1"/>
    </xf>
    <xf numFmtId="0" fontId="11" fillId="0" borderId="2" xfId="0" applyFont="1" applyBorder="1" applyAlignment="1">
      <alignment horizontal="center" vertical="center" wrapText="1" inden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indent="1"/>
    </xf>
    <xf numFmtId="0" fontId="13" fillId="0" borderId="5" xfId="0" applyFont="1" applyBorder="1" applyAlignment="1">
      <alignment horizontal="center" vertical="center" wrapText="1" indent="1"/>
    </xf>
    <xf numFmtId="0" fontId="13" fillId="0" borderId="6" xfId="0" applyFont="1" applyBorder="1" applyAlignment="1">
      <alignment horizontal="center" vertical="center" wrapText="1" indent="1"/>
    </xf>
    <xf numFmtId="0" fontId="13" fillId="0" borderId="7" xfId="0" applyFont="1" applyBorder="1" applyAlignment="1">
      <alignment horizontal="center" vertical="center" wrapText="1" indent="1"/>
    </xf>
    <xf numFmtId="0" fontId="13" fillId="0" borderId="8" xfId="0" applyFont="1" applyBorder="1" applyAlignment="1">
      <alignment horizontal="center" vertical="center" wrapText="1" indent="1"/>
    </xf>
    <xf numFmtId="0" fontId="14" fillId="0" borderId="0" xfId="0" applyFont="1" applyAlignment="1">
      <alignment horizontal="left" indent="1"/>
    </xf>
    <xf numFmtId="0" fontId="15" fillId="2" borderId="9" xfId="0" applyFont="1" applyFill="1" applyBorder="1" applyAlignment="1">
      <alignment horizontal="left" vertical="center" wrapText="1" indent="1"/>
    </xf>
    <xf numFmtId="0" fontId="16" fillId="2" borderId="10" xfId="0" applyFont="1" applyFill="1" applyBorder="1" applyAlignment="1">
      <alignment horizontal="center" vertical="center" wrapText="1" indent="1"/>
    </xf>
    <xf numFmtId="0" fontId="16" fillId="2" borderId="11" xfId="0" applyFont="1" applyFill="1" applyBorder="1" applyAlignment="1">
      <alignment horizontal="center" vertical="center" wrapText="1" indent="1"/>
    </xf>
    <xf numFmtId="0" fontId="16" fillId="2" borderId="12" xfId="0" applyFont="1" applyFill="1" applyBorder="1" applyAlignment="1">
      <alignment horizontal="center" vertical="center" wrapText="1" indent="1"/>
    </xf>
    <xf numFmtId="0" fontId="17" fillId="3" borderId="13" xfId="0" applyFont="1" applyFill="1" applyBorder="1" applyAlignment="1">
      <alignment horizontal="left" wrapText="1" indent="1"/>
    </xf>
    <xf numFmtId="4" fontId="17" fillId="3" borderId="14" xfId="0" applyNumberFormat="1" applyFont="1" applyFill="1" applyBorder="1" applyAlignment="1">
      <alignment horizontal="right" wrapText="1" indent="1"/>
    </xf>
    <xf numFmtId="2" fontId="17" fillId="3" borderId="14" xfId="0" applyNumberFormat="1" applyFont="1" applyFill="1" applyBorder="1" applyAlignment="1">
      <alignment horizontal="right" wrapText="1" indent="1"/>
    </xf>
    <xf numFmtId="2" fontId="17" fillId="3" borderId="12" xfId="0" applyNumberFormat="1" applyFont="1" applyFill="1" applyBorder="1" applyAlignment="1">
      <alignment horizontal="right" wrapText="1" indent="1"/>
    </xf>
    <xf numFmtId="0" fontId="18" fillId="3" borderId="0" xfId="0" applyFont="1" applyFill="1" applyAlignment="1">
      <alignment horizontal="left" indent="1"/>
    </xf>
    <xf numFmtId="0" fontId="19" fillId="4" borderId="13" xfId="0" applyFont="1" applyFill="1" applyBorder="1" applyAlignment="1">
      <alignment horizontal="left" wrapText="1" indent="1"/>
    </xf>
    <xf numFmtId="4" fontId="19" fillId="4" borderId="14" xfId="0" applyNumberFormat="1" applyFont="1" applyFill="1" applyBorder="1" applyAlignment="1">
      <alignment horizontal="right" wrapText="1" indent="1"/>
    </xf>
    <xf numFmtId="2" fontId="19" fillId="4" borderId="14" xfId="0" applyNumberFormat="1" applyFont="1" applyFill="1" applyBorder="1" applyAlignment="1">
      <alignment horizontal="right" wrapText="1" indent="1"/>
    </xf>
    <xf numFmtId="2" fontId="19" fillId="4" borderId="12" xfId="0" applyNumberFormat="1" applyFont="1" applyFill="1" applyBorder="1" applyAlignment="1">
      <alignment horizontal="right" wrapText="1" indent="1"/>
    </xf>
    <xf numFmtId="0" fontId="17" fillId="3" borderId="14" xfId="0" applyFont="1" applyFill="1" applyBorder="1" applyAlignment="1">
      <alignment horizontal="right" wrapText="1" indent="1"/>
    </xf>
    <xf numFmtId="0" fontId="17" fillId="3" borderId="12" xfId="0" applyFont="1" applyFill="1" applyBorder="1" applyAlignment="1">
      <alignment horizontal="right" wrapText="1" indent="1"/>
    </xf>
    <xf numFmtId="0" fontId="15" fillId="2" borderId="15" xfId="0" applyFont="1" applyFill="1" applyBorder="1" applyAlignment="1">
      <alignment horizontal="left" wrapText="1" indent="1"/>
    </xf>
    <xf numFmtId="4" fontId="15" fillId="2" borderId="10" xfId="0" applyNumberFormat="1" applyFont="1" applyFill="1" applyBorder="1" applyAlignment="1">
      <alignment horizontal="right" wrapText="1" indent="1"/>
    </xf>
    <xf numFmtId="0" fontId="15" fillId="2" borderId="10" xfId="0" applyFont="1" applyFill="1" applyBorder="1" applyAlignment="1">
      <alignment horizontal="right" wrapText="1" indent="1"/>
    </xf>
    <xf numFmtId="0" fontId="15" fillId="2" borderId="16" xfId="0" applyFont="1" applyFill="1" applyBorder="1" applyAlignment="1">
      <alignment horizontal="right" wrapText="1" indent="1"/>
    </xf>
    <xf numFmtId="0" fontId="10" fillId="3" borderId="0" xfId="0" applyFont="1" applyFill="1" applyAlignment="1">
      <alignment horizontal="left" indent="1"/>
    </xf>
    <xf numFmtId="0" fontId="19" fillId="4" borderId="17" xfId="0" applyFont="1" applyFill="1" applyBorder="1" applyAlignment="1">
      <alignment horizontal="left" wrapText="1" indent="1"/>
    </xf>
    <xf numFmtId="0" fontId="19" fillId="4" borderId="14" xfId="0" applyFont="1" applyFill="1" applyBorder="1" applyAlignment="1">
      <alignment horizontal="right" wrapText="1" indent="1"/>
    </xf>
    <xf numFmtId="0" fontId="19" fillId="4" borderId="18" xfId="0" applyFont="1" applyFill="1" applyBorder="1" applyAlignment="1">
      <alignment horizontal="right" wrapText="1" indent="1"/>
    </xf>
    <xf numFmtId="0" fontId="19" fillId="4" borderId="12" xfId="0" applyFont="1" applyFill="1" applyBorder="1" applyAlignment="1">
      <alignment horizontal="right" wrapText="1" indent="1"/>
    </xf>
    <xf numFmtId="0" fontId="15" fillId="3" borderId="13" xfId="0" applyFont="1" applyFill="1" applyBorder="1" applyAlignment="1">
      <alignment horizontal="left" wrapText="1" indent="1"/>
    </xf>
    <xf numFmtId="4" fontId="15" fillId="3" borderId="14" xfId="0" applyNumberFormat="1" applyFont="1" applyFill="1" applyBorder="1" applyAlignment="1">
      <alignment horizontal="right" wrapText="1" indent="1"/>
    </xf>
    <xf numFmtId="0" fontId="15" fillId="3" borderId="14" xfId="0" applyFont="1" applyFill="1" applyBorder="1" applyAlignment="1">
      <alignment horizontal="right" wrapText="1" indent="1"/>
    </xf>
    <xf numFmtId="0" fontId="15" fillId="3" borderId="12" xfId="0" applyFont="1" applyFill="1" applyBorder="1" applyAlignment="1">
      <alignment horizontal="right" wrapText="1" indent="1"/>
    </xf>
    <xf numFmtId="0" fontId="15" fillId="2" borderId="19" xfId="0" applyFont="1" applyFill="1" applyBorder="1" applyAlignment="1">
      <alignment horizontal="left" wrapText="1" indent="1"/>
    </xf>
    <xf numFmtId="4" fontId="15" fillId="2" borderId="11" xfId="0" applyNumberFormat="1" applyFont="1" applyFill="1" applyBorder="1" applyAlignment="1">
      <alignment horizontal="right" wrapText="1" indent="1"/>
    </xf>
    <xf numFmtId="0" fontId="15" fillId="2" borderId="11" xfId="0" applyFont="1" applyFill="1" applyBorder="1" applyAlignment="1">
      <alignment horizontal="right" wrapText="1" indent="1"/>
    </xf>
    <xf numFmtId="0" fontId="15" fillId="2" borderId="12" xfId="0" applyFont="1" applyFill="1" applyBorder="1" applyAlignment="1">
      <alignment horizontal="right" wrapText="1" indent="1"/>
    </xf>
    <xf numFmtId="0" fontId="19" fillId="3" borderId="13" xfId="0" applyFont="1" applyFill="1" applyBorder="1" applyAlignment="1">
      <alignment horizontal="left" wrapText="1" indent="1"/>
    </xf>
    <xf numFmtId="4" fontId="19" fillId="3" borderId="14" xfId="0" applyNumberFormat="1" applyFont="1" applyFill="1" applyBorder="1" applyAlignment="1">
      <alignment horizontal="right" wrapText="1" indent="1"/>
    </xf>
    <xf numFmtId="2" fontId="19" fillId="3" borderId="14" xfId="0" applyNumberFormat="1" applyFont="1" applyFill="1" applyBorder="1" applyAlignment="1">
      <alignment horizontal="right" wrapText="1" indent="1"/>
    </xf>
    <xf numFmtId="2" fontId="19" fillId="3" borderId="12" xfId="0" applyNumberFormat="1" applyFont="1" applyFill="1" applyBorder="1" applyAlignment="1">
      <alignment horizontal="right" wrapText="1" indent="1"/>
    </xf>
    <xf numFmtId="0" fontId="15" fillId="5" borderId="13" xfId="0" applyFont="1" applyFill="1" applyBorder="1" applyAlignment="1">
      <alignment horizontal="left" wrapText="1" indent="1"/>
    </xf>
    <xf numFmtId="4" fontId="15" fillId="5" borderId="14" xfId="0" applyNumberFormat="1" applyFont="1" applyFill="1" applyBorder="1" applyAlignment="1">
      <alignment horizontal="right" wrapText="1" indent="1"/>
    </xf>
    <xf numFmtId="0" fontId="15" fillId="5" borderId="14" xfId="0" applyFont="1" applyFill="1" applyBorder="1" applyAlignment="1">
      <alignment horizontal="right" wrapText="1" indent="1"/>
    </xf>
    <xf numFmtId="2" fontId="15" fillId="5" borderId="12" xfId="0" applyNumberFormat="1" applyFont="1" applyFill="1" applyBorder="1" applyAlignment="1">
      <alignment horizontal="right" wrapText="1" indent="1"/>
    </xf>
    <xf numFmtId="0" fontId="19" fillId="3" borderId="20" xfId="0" applyFont="1" applyFill="1" applyBorder="1" applyAlignment="1">
      <alignment horizontal="left" wrapText="1" indent="1"/>
    </xf>
    <xf numFmtId="4" fontId="15" fillId="3" borderId="21" xfId="0" applyNumberFormat="1" applyFont="1" applyFill="1" applyBorder="1" applyAlignment="1">
      <alignment horizontal="right" wrapText="1" indent="1"/>
    </xf>
    <xf numFmtId="0" fontId="15" fillId="3" borderId="21" xfId="0" applyFont="1" applyFill="1" applyBorder="1" applyAlignment="1">
      <alignment horizontal="right" wrapText="1" indent="1"/>
    </xf>
    <xf numFmtId="2" fontId="15" fillId="3" borderId="22" xfId="0" applyNumberFormat="1" applyFont="1" applyFill="1" applyBorder="1" applyAlignment="1">
      <alignment horizontal="right" wrapText="1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7" fillId="3" borderId="0" xfId="0" applyFont="1" applyFill="1" applyAlignment="1">
      <alignment wrapText="1"/>
    </xf>
    <xf numFmtId="0" fontId="2" fillId="0" borderId="0" xfId="0" applyFont="1" applyAlignment="1">
      <alignment horizontal="right" inden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5" fillId="0" borderId="17" xfId="0" applyFont="1" applyBorder="1" applyAlignment="1">
      <alignment horizontal="left" vertical="center" wrapText="1" indent="1"/>
    </xf>
    <xf numFmtId="4" fontId="15" fillId="4" borderId="26" xfId="0" applyNumberFormat="1" applyFont="1" applyFill="1" applyBorder="1" applyAlignment="1">
      <alignment horizontal="right" wrapText="1" indent="1"/>
    </xf>
    <xf numFmtId="4" fontId="15" fillId="4" borderId="14" xfId="0" applyNumberFormat="1" applyFont="1" applyFill="1" applyBorder="1" applyAlignment="1">
      <alignment horizontal="right" wrapText="1" indent="1"/>
    </xf>
    <xf numFmtId="4" fontId="15" fillId="4" borderId="12" xfId="0" applyNumberFormat="1" applyFont="1" applyFill="1" applyBorder="1" applyAlignment="1">
      <alignment horizontal="right" wrapText="1" indent="1"/>
    </xf>
    <xf numFmtId="4" fontId="15" fillId="5" borderId="12" xfId="0" applyNumberFormat="1" applyFont="1" applyFill="1" applyBorder="1" applyAlignment="1">
      <alignment horizontal="right" wrapText="1" indent="1"/>
    </xf>
    <xf numFmtId="0" fontId="15" fillId="4" borderId="13" xfId="0" applyFont="1" applyFill="1" applyBorder="1" applyAlignment="1">
      <alignment horizontal="left" wrapText="1" indent="2"/>
    </xf>
    <xf numFmtId="0" fontId="15" fillId="4" borderId="13" xfId="0" applyFont="1" applyFill="1" applyBorder="1" applyAlignment="1">
      <alignment horizontal="left" wrapText="1" indent="3"/>
    </xf>
    <xf numFmtId="4" fontId="13" fillId="4" borderId="12" xfId="0" applyNumberFormat="1" applyFont="1" applyFill="1" applyBorder="1" applyAlignment="1">
      <alignment horizontal="right" wrapText="1" indent="1"/>
    </xf>
    <xf numFmtId="0" fontId="19" fillId="4" borderId="13" xfId="0" applyFont="1" applyFill="1" applyBorder="1" applyAlignment="1">
      <alignment horizontal="left" wrapText="1" indent="3"/>
    </xf>
    <xf numFmtId="4" fontId="19" fillId="4" borderId="14" xfId="0" applyNumberFormat="1" applyFont="1" applyFill="1" applyBorder="1" applyAlignment="1">
      <alignment horizontal="left" wrapText="1" indent="1"/>
    </xf>
    <xf numFmtId="4" fontId="13" fillId="4" borderId="12" xfId="0" applyNumberFormat="1" applyFont="1" applyFill="1" applyBorder="1" applyAlignment="1">
      <alignment horizontal="left" wrapText="1" indent="1"/>
    </xf>
    <xf numFmtId="0" fontId="19" fillId="4" borderId="20" xfId="0" applyFont="1" applyFill="1" applyBorder="1" applyAlignment="1">
      <alignment horizontal="left" wrapText="1" indent="3"/>
    </xf>
    <xf numFmtId="4" fontId="19" fillId="4" borderId="21" xfId="0" applyNumberFormat="1" applyFont="1" applyFill="1" applyBorder="1" applyAlignment="1">
      <alignment horizontal="right" wrapText="1" indent="1"/>
    </xf>
    <xf numFmtId="4" fontId="19" fillId="4" borderId="21" xfId="0" applyNumberFormat="1" applyFont="1" applyFill="1" applyBorder="1" applyAlignment="1">
      <alignment horizontal="left" wrapText="1" indent="1"/>
    </xf>
    <xf numFmtId="4" fontId="13" fillId="4" borderId="22" xfId="0" applyNumberFormat="1" applyFont="1" applyFill="1" applyBorder="1" applyAlignment="1">
      <alignment horizontal="left" wrapText="1" indent="1"/>
    </xf>
    <xf numFmtId="0" fontId="19" fillId="4" borderId="27" xfId="0" applyFont="1" applyFill="1" applyBorder="1" applyAlignment="1">
      <alignment horizontal="left" wrapText="1" indent="3"/>
    </xf>
    <xf numFmtId="4" fontId="19" fillId="4" borderId="27" xfId="0" applyNumberFormat="1" applyFont="1" applyFill="1" applyBorder="1" applyAlignment="1">
      <alignment horizontal="right" wrapText="1" indent="1"/>
    </xf>
    <xf numFmtId="4" fontId="19" fillId="4" borderId="27" xfId="0" applyNumberFormat="1" applyFont="1" applyFill="1" applyBorder="1" applyAlignment="1">
      <alignment horizontal="left" wrapText="1" indent="1"/>
    </xf>
    <xf numFmtId="4" fontId="13" fillId="4" borderId="27" xfId="0" applyNumberFormat="1" applyFont="1" applyFill="1" applyBorder="1" applyAlignment="1">
      <alignment horizontal="left" wrapText="1" indent="1"/>
    </xf>
    <xf numFmtId="0" fontId="19" fillId="4" borderId="0" xfId="0" applyFont="1" applyFill="1" applyAlignment="1">
      <alignment horizontal="left" wrapText="1" indent="3"/>
    </xf>
    <xf numFmtId="4" fontId="19" fillId="4" borderId="0" xfId="0" applyNumberFormat="1" applyFont="1" applyFill="1" applyAlignment="1">
      <alignment horizontal="right" wrapText="1" indent="1"/>
    </xf>
    <xf numFmtId="4" fontId="19" fillId="4" borderId="0" xfId="0" applyNumberFormat="1" applyFont="1" applyFill="1" applyAlignment="1">
      <alignment horizontal="left" wrapText="1" indent="1"/>
    </xf>
    <xf numFmtId="4" fontId="13" fillId="4" borderId="1" xfId="0" applyNumberFormat="1" applyFont="1" applyFill="1" applyBorder="1" applyAlignment="1">
      <alignment horizontal="left" wrapText="1" indent="1"/>
    </xf>
    <xf numFmtId="0" fontId="15" fillId="4" borderId="28" xfId="0" applyFont="1" applyFill="1" applyBorder="1" applyAlignment="1">
      <alignment horizontal="left" wrapText="1" indent="2"/>
    </xf>
    <xf numFmtId="4" fontId="15" fillId="4" borderId="29" xfId="0" applyNumberFormat="1" applyFont="1" applyFill="1" applyBorder="1" applyAlignment="1">
      <alignment horizontal="right" wrapText="1" indent="1"/>
    </xf>
    <xf numFmtId="4" fontId="15" fillId="4" borderId="30" xfId="0" applyNumberFormat="1" applyFont="1" applyFill="1" applyBorder="1" applyAlignment="1">
      <alignment horizontal="right" wrapText="1" indent="1"/>
    </xf>
    <xf numFmtId="4" fontId="15" fillId="5" borderId="31" xfId="0" applyNumberFormat="1" applyFont="1" applyFill="1" applyBorder="1" applyAlignment="1">
      <alignment horizontal="right" wrapText="1" indent="1"/>
    </xf>
    <xf numFmtId="4" fontId="15" fillId="5" borderId="32" xfId="0" applyNumberFormat="1" applyFont="1" applyFill="1" applyBorder="1" applyAlignment="1">
      <alignment horizontal="right" wrapText="1" indent="1"/>
    </xf>
    <xf numFmtId="4" fontId="19" fillId="4" borderId="33" xfId="0" applyNumberFormat="1" applyFont="1" applyFill="1" applyBorder="1" applyAlignment="1">
      <alignment horizontal="right" wrapText="1" indent="1"/>
    </xf>
    <xf numFmtId="4" fontId="19" fillId="4" borderId="33" xfId="0" applyNumberFormat="1" applyFont="1" applyFill="1" applyBorder="1" applyAlignment="1">
      <alignment horizontal="left" wrapText="1" indent="1"/>
    </xf>
    <xf numFmtId="4" fontId="13" fillId="4" borderId="34" xfId="0" applyNumberFormat="1" applyFont="1" applyFill="1" applyBorder="1" applyAlignment="1">
      <alignment horizontal="left" wrapText="1" indent="1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 indent="1"/>
    </xf>
    <xf numFmtId="0" fontId="11" fillId="0" borderId="4" xfId="0" applyFont="1" applyBorder="1" applyAlignment="1">
      <alignment horizontal="center" vertical="center" wrapText="1" indent="1"/>
    </xf>
    <xf numFmtId="0" fontId="16" fillId="0" borderId="35" xfId="0" applyFont="1" applyBorder="1" applyAlignment="1">
      <alignment horizontal="center" vertical="center" wrapText="1" indent="1"/>
    </xf>
    <xf numFmtId="0" fontId="16" fillId="0" borderId="29" xfId="0" applyFont="1" applyBorder="1" applyAlignment="1">
      <alignment horizontal="center" vertical="center" wrapText="1" indent="1"/>
    </xf>
    <xf numFmtId="0" fontId="16" fillId="0" borderId="0" xfId="0" applyFont="1" applyAlignment="1">
      <alignment horizontal="center" vertical="center" wrapText="1" indent="1"/>
    </xf>
    <xf numFmtId="0" fontId="16" fillId="0" borderId="8" xfId="0" applyFont="1" applyBorder="1" applyAlignment="1">
      <alignment horizontal="center" vertical="center" wrapText="1" indent="1"/>
    </xf>
    <xf numFmtId="4" fontId="25" fillId="4" borderId="14" xfId="0" applyNumberFormat="1" applyFont="1" applyFill="1" applyBorder="1" applyAlignment="1">
      <alignment horizontal="right" wrapText="1" indent="1"/>
    </xf>
    <xf numFmtId="4" fontId="19" fillId="4" borderId="12" xfId="0" applyNumberFormat="1" applyFont="1" applyFill="1" applyBorder="1" applyAlignment="1">
      <alignment horizontal="right" wrapText="1" indent="1"/>
    </xf>
    <xf numFmtId="4" fontId="19" fillId="4" borderId="14" xfId="0" applyNumberFormat="1" applyFont="1" applyFill="1" applyBorder="1" applyAlignment="1">
      <alignment horizontal="right" vertical="center" wrapText="1" indent="1"/>
    </xf>
    <xf numFmtId="4" fontId="19" fillId="4" borderId="12" xfId="0" applyNumberFormat="1" applyFont="1" applyFill="1" applyBorder="1" applyAlignment="1">
      <alignment horizontal="right" vertical="center" wrapText="1" indent="1"/>
    </xf>
    <xf numFmtId="4" fontId="15" fillId="4" borderId="36" xfId="0" applyNumberFormat="1" applyFont="1" applyFill="1" applyBorder="1" applyAlignment="1">
      <alignment horizontal="right" wrapText="1" indent="1"/>
    </xf>
    <xf numFmtId="4" fontId="15" fillId="4" borderId="18" xfId="0" applyNumberFormat="1" applyFont="1" applyFill="1" applyBorder="1" applyAlignment="1">
      <alignment horizontal="right" wrapText="1" indent="1"/>
    </xf>
    <xf numFmtId="4" fontId="19" fillId="4" borderId="31" xfId="0" applyNumberFormat="1" applyFont="1" applyFill="1" applyBorder="1" applyAlignment="1">
      <alignment horizontal="right" wrapText="1" indent="1"/>
    </xf>
    <xf numFmtId="4" fontId="19" fillId="4" borderId="32" xfId="0" applyNumberFormat="1" applyFont="1" applyFill="1" applyBorder="1" applyAlignment="1">
      <alignment horizontal="right" wrapText="1" indent="1"/>
    </xf>
    <xf numFmtId="0" fontId="19" fillId="4" borderId="37" xfId="0" applyFont="1" applyFill="1" applyBorder="1" applyAlignment="1">
      <alignment horizontal="left" wrapText="1" indent="3"/>
    </xf>
    <xf numFmtId="4" fontId="19" fillId="4" borderId="38" xfId="0" applyNumberFormat="1" applyFont="1" applyFill="1" applyBorder="1" applyAlignment="1">
      <alignment horizontal="right" wrapText="1" indent="1"/>
    </xf>
    <xf numFmtId="4" fontId="19" fillId="4" borderId="34" xfId="0" applyNumberFormat="1" applyFont="1" applyFill="1" applyBorder="1" applyAlignment="1">
      <alignment horizontal="right" wrapText="1" indent="1"/>
    </xf>
    <xf numFmtId="0" fontId="16" fillId="0" borderId="5" xfId="0" applyFont="1" applyBorder="1" applyAlignment="1">
      <alignment horizontal="center" vertical="center" wrapText="1" indent="1"/>
    </xf>
    <xf numFmtId="0" fontId="16" fillId="0" borderId="6" xfId="0" applyFont="1" applyBorder="1" applyAlignment="1">
      <alignment horizontal="center" vertical="center" wrapText="1" indent="1"/>
    </xf>
    <xf numFmtId="0" fontId="16" fillId="0" borderId="39" xfId="0" applyFont="1" applyBorder="1" applyAlignment="1">
      <alignment horizontal="center" vertical="center" wrapText="1" indent="1"/>
    </xf>
    <xf numFmtId="0" fontId="15" fillId="0" borderId="35" xfId="0" applyFont="1" applyBorder="1" applyAlignment="1">
      <alignment horizontal="left" vertical="center" wrapText="1" indent="1"/>
    </xf>
    <xf numFmtId="164" fontId="15" fillId="0" borderId="40" xfId="0" applyNumberFormat="1" applyFont="1" applyBorder="1" applyAlignment="1">
      <alignment horizontal="right" vertical="center" wrapText="1" indent="1"/>
    </xf>
    <xf numFmtId="4" fontId="15" fillId="0" borderId="0" xfId="0" applyNumberFormat="1" applyFont="1" applyAlignment="1">
      <alignment horizontal="center" vertical="center" wrapText="1" indent="1"/>
    </xf>
    <xf numFmtId="4" fontId="15" fillId="0" borderId="40" xfId="0" applyNumberFormat="1" applyFont="1" applyBorder="1" applyAlignment="1">
      <alignment horizontal="right" vertical="center" wrapText="1" indent="1"/>
    </xf>
    <xf numFmtId="4" fontId="15" fillId="0" borderId="0" xfId="0" applyNumberFormat="1" applyFont="1" applyAlignment="1">
      <alignment horizontal="right" vertical="center" wrapText="1" indent="1"/>
    </xf>
    <xf numFmtId="2" fontId="15" fillId="0" borderId="40" xfId="0" applyNumberFormat="1" applyFont="1" applyBorder="1" applyAlignment="1">
      <alignment horizontal="right" vertical="center" wrapText="1" indent="1"/>
    </xf>
    <xf numFmtId="2" fontId="15" fillId="0" borderId="8" xfId="0" applyNumberFormat="1" applyFont="1" applyBorder="1" applyAlignment="1">
      <alignment horizontal="right" vertical="center" wrapText="1" indent="1"/>
    </xf>
    <xf numFmtId="2" fontId="15" fillId="4" borderId="14" xfId="0" applyNumberFormat="1" applyFont="1" applyFill="1" applyBorder="1" applyAlignment="1">
      <alignment horizontal="right" wrapText="1" indent="1"/>
    </xf>
    <xf numFmtId="0" fontId="26" fillId="0" borderId="0" xfId="0" applyFont="1" applyAlignment="1">
      <alignment horizontal="left" indent="1"/>
    </xf>
    <xf numFmtId="0" fontId="19" fillId="4" borderId="13" xfId="0" applyFont="1" applyFill="1" applyBorder="1" applyAlignment="1">
      <alignment horizontal="left" wrapText="1" indent="2"/>
    </xf>
    <xf numFmtId="0" fontId="19" fillId="4" borderId="23" xfId="0" applyFont="1" applyFill="1" applyBorder="1" applyAlignment="1">
      <alignment horizontal="left" wrapText="1" indent="2"/>
    </xf>
    <xf numFmtId="4" fontId="19" fillId="4" borderId="24" xfId="0" applyNumberFormat="1" applyFont="1" applyFill="1" applyBorder="1" applyAlignment="1">
      <alignment horizontal="right" wrapText="1" indent="1"/>
    </xf>
    <xf numFmtId="2" fontId="19" fillId="4" borderId="24" xfId="0" applyNumberFormat="1" applyFont="1" applyFill="1" applyBorder="1" applyAlignment="1">
      <alignment horizontal="right" wrapText="1" indent="1"/>
    </xf>
    <xf numFmtId="2" fontId="19" fillId="4" borderId="25" xfId="0" applyNumberFormat="1" applyFont="1" applyFill="1" applyBorder="1" applyAlignment="1">
      <alignment horizontal="right" wrapText="1" indent="1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right" indent="1"/>
    </xf>
    <xf numFmtId="0" fontId="28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0" fontId="29" fillId="0" borderId="0" xfId="0" applyFont="1" applyAlignment="1">
      <alignment horizontal="left"/>
    </xf>
    <xf numFmtId="0" fontId="15" fillId="3" borderId="41" xfId="0" applyFont="1" applyFill="1" applyBorder="1" applyAlignment="1">
      <alignment horizontal="center" vertical="center" wrapText="1"/>
    </xf>
    <xf numFmtId="165" fontId="15" fillId="3" borderId="41" xfId="0" applyNumberFormat="1" applyFont="1" applyFill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1" fillId="0" borderId="0" xfId="0" applyFont="1" applyAlignment="1">
      <alignment horizontal="left" indent="1"/>
    </xf>
    <xf numFmtId="0" fontId="15" fillId="4" borderId="0" xfId="0" applyFont="1" applyFill="1" applyAlignment="1">
      <alignment horizontal="left" wrapText="1" indent="2"/>
    </xf>
    <xf numFmtId="4" fontId="25" fillId="3" borderId="0" xfId="0" applyNumberFormat="1" applyFont="1" applyFill="1" applyAlignment="1">
      <alignment horizontal="right" vertical="center" wrapText="1"/>
    </xf>
    <xf numFmtId="0" fontId="29" fillId="0" borderId="0" xfId="0" applyFont="1" applyAlignment="1">
      <alignment horizontal="left" indent="1"/>
    </xf>
    <xf numFmtId="4" fontId="15" fillId="4" borderId="41" xfId="0" applyNumberFormat="1" applyFont="1" applyFill="1" applyBorder="1" applyAlignment="1">
      <alignment horizontal="right" wrapText="1"/>
    </xf>
    <xf numFmtId="165" fontId="15" fillId="4" borderId="41" xfId="0" applyNumberFormat="1" applyFont="1" applyFill="1" applyBorder="1" applyAlignment="1">
      <alignment horizontal="right" wrapText="1"/>
    </xf>
    <xf numFmtId="0" fontId="19" fillId="4" borderId="0" xfId="0" applyFont="1" applyFill="1" applyAlignment="1">
      <alignment horizontal="left" wrapText="1" indent="2"/>
    </xf>
    <xf numFmtId="4" fontId="26" fillId="0" borderId="0" xfId="0" applyNumberFormat="1" applyFont="1" applyAlignment="1">
      <alignment horizontal="right"/>
    </xf>
    <xf numFmtId="165" fontId="26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left" indent="1"/>
    </xf>
    <xf numFmtId="165" fontId="29" fillId="0" borderId="0" xfId="0" applyNumberFormat="1" applyFont="1" applyAlignment="1">
      <alignment horizontal="left"/>
    </xf>
    <xf numFmtId="165" fontId="30" fillId="0" borderId="41" xfId="0" applyNumberFormat="1" applyFont="1" applyBorder="1" applyAlignment="1">
      <alignment horizontal="center" vertical="center" wrapText="1"/>
    </xf>
    <xf numFmtId="4" fontId="15" fillId="4" borderId="0" xfId="0" applyNumberFormat="1" applyFont="1" applyFill="1" applyAlignment="1">
      <alignment wrapText="1"/>
    </xf>
    <xf numFmtId="165" fontId="15" fillId="4" borderId="0" xfId="0" applyNumberFormat="1" applyFont="1" applyFill="1" applyAlignment="1">
      <alignment horizontal="right" wrapText="1" indent="1"/>
    </xf>
    <xf numFmtId="0" fontId="26" fillId="3" borderId="0" xfId="0" applyFont="1" applyFill="1" applyAlignment="1">
      <alignment horizontal="left" indent="1"/>
    </xf>
    <xf numFmtId="4" fontId="25" fillId="3" borderId="0" xfId="0" applyNumberFormat="1" applyFont="1" applyFill="1" applyAlignment="1">
      <alignment vertical="center" wrapText="1"/>
    </xf>
    <xf numFmtId="165" fontId="19" fillId="4" borderId="0" xfId="0" applyNumberFormat="1" applyFont="1" applyFill="1" applyAlignment="1">
      <alignment horizontal="right" wrapText="1" indent="1"/>
    </xf>
    <xf numFmtId="4" fontId="15" fillId="4" borderId="41" xfId="0" applyNumberFormat="1" applyFont="1" applyFill="1" applyBorder="1" applyAlignment="1">
      <alignment wrapText="1"/>
    </xf>
    <xf numFmtId="165" fontId="15" fillId="4" borderId="41" xfId="0" applyNumberFormat="1" applyFont="1" applyFill="1" applyBorder="1" applyAlignment="1">
      <alignment horizontal="right" wrapText="1" indent="1"/>
    </xf>
    <xf numFmtId="4" fontId="26" fillId="0" borderId="0" xfId="0" applyNumberFormat="1" applyFont="1"/>
    <xf numFmtId="165" fontId="26" fillId="0" borderId="0" xfId="0" applyNumberFormat="1" applyFont="1" applyAlignment="1">
      <alignment horizontal="left" indent="1"/>
    </xf>
    <xf numFmtId="0" fontId="34" fillId="3" borderId="0" xfId="0" applyFont="1" applyFill="1" applyAlignment="1">
      <alignment horizontal="center"/>
    </xf>
    <xf numFmtId="165" fontId="34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0" fontId="0" fillId="3" borderId="0" xfId="0" applyFill="1"/>
    <xf numFmtId="165" fontId="0" fillId="3" borderId="0" xfId="0" applyNumberFormat="1" applyFill="1"/>
    <xf numFmtId="0" fontId="11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left" indent="1"/>
    </xf>
    <xf numFmtId="0" fontId="13" fillId="0" borderId="29" xfId="0" applyFont="1" applyBorder="1" applyAlignment="1">
      <alignment horizontal="center" vertical="center" wrapText="1" indent="1"/>
    </xf>
    <xf numFmtId="0" fontId="13" fillId="0" borderId="0" xfId="0" applyFont="1" applyAlignment="1">
      <alignment horizontal="center" vertical="center" wrapText="1" indent="1"/>
    </xf>
    <xf numFmtId="0" fontId="35" fillId="6" borderId="13" xfId="0" applyFont="1" applyFill="1" applyBorder="1" applyAlignment="1">
      <alignment horizontal="left" wrapText="1" indent="1"/>
    </xf>
    <xf numFmtId="4" fontId="35" fillId="6" borderId="14" xfId="0" applyNumberFormat="1" applyFont="1" applyFill="1" applyBorder="1" applyAlignment="1">
      <alignment horizontal="right" wrapText="1" indent="1"/>
    </xf>
    <xf numFmtId="4" fontId="35" fillId="6" borderId="12" xfId="0" applyNumberFormat="1" applyFont="1" applyFill="1" applyBorder="1" applyAlignment="1">
      <alignment horizontal="right" wrapText="1" indent="1"/>
    </xf>
    <xf numFmtId="0" fontId="15" fillId="2" borderId="13" xfId="0" applyFont="1" applyFill="1" applyBorder="1" applyAlignment="1">
      <alignment horizontal="left" wrapText="1" indent="1"/>
    </xf>
    <xf numFmtId="4" fontId="15" fillId="2" borderId="14" xfId="0" applyNumberFormat="1" applyFont="1" applyFill="1" applyBorder="1" applyAlignment="1">
      <alignment horizontal="right" wrapText="1" indent="1"/>
    </xf>
    <xf numFmtId="4" fontId="15" fillId="2" borderId="12" xfId="0" applyNumberFormat="1" applyFont="1" applyFill="1" applyBorder="1" applyAlignment="1">
      <alignment horizontal="right" wrapText="1" indent="1"/>
    </xf>
    <xf numFmtId="0" fontId="15" fillId="4" borderId="13" xfId="0" applyFont="1" applyFill="1" applyBorder="1" applyAlignment="1">
      <alignment horizontal="left" wrapText="1" indent="1"/>
    </xf>
    <xf numFmtId="4" fontId="15" fillId="0" borderId="14" xfId="0" applyNumberFormat="1" applyFont="1" applyBorder="1" applyAlignment="1">
      <alignment horizontal="right" wrapText="1" indent="1"/>
    </xf>
    <xf numFmtId="4" fontId="15" fillId="0" borderId="12" xfId="0" applyNumberFormat="1" applyFont="1" applyBorder="1" applyAlignment="1">
      <alignment horizontal="right" wrapText="1" indent="1"/>
    </xf>
    <xf numFmtId="0" fontId="20" fillId="4" borderId="0" xfId="0" applyFont="1" applyFill="1" applyAlignment="1">
      <alignment horizontal="left" indent="1"/>
    </xf>
    <xf numFmtId="4" fontId="19" fillId="0" borderId="12" xfId="0" applyNumberFormat="1" applyFont="1" applyBorder="1" applyAlignment="1">
      <alignment horizontal="right" wrapText="1" indent="1"/>
    </xf>
    <xf numFmtId="4" fontId="26" fillId="4" borderId="14" xfId="0" applyNumberFormat="1" applyFont="1" applyFill="1" applyBorder="1" applyAlignment="1">
      <alignment horizontal="right" wrapText="1" indent="1"/>
    </xf>
    <xf numFmtId="0" fontId="15" fillId="4" borderId="13" xfId="0" applyFont="1" applyFill="1" applyBorder="1" applyAlignment="1">
      <alignment horizontal="left" wrapText="1" indent="4"/>
    </xf>
    <xf numFmtId="0" fontId="19" fillId="4" borderId="13" xfId="0" applyFont="1" applyFill="1" applyBorder="1" applyAlignment="1">
      <alignment horizontal="left" wrapText="1" indent="5"/>
    </xf>
    <xf numFmtId="4" fontId="19" fillId="4" borderId="12" xfId="0" applyNumberFormat="1" applyFont="1" applyFill="1" applyBorder="1" applyAlignment="1">
      <alignment horizontal="left" wrapText="1" indent="1"/>
    </xf>
    <xf numFmtId="0" fontId="19" fillId="4" borderId="13" xfId="0" applyFont="1" applyFill="1" applyBorder="1" applyAlignment="1">
      <alignment horizontal="left" wrapText="1" indent="4"/>
    </xf>
    <xf numFmtId="4" fontId="26" fillId="0" borderId="12" xfId="0" applyNumberFormat="1" applyFont="1" applyBorder="1" applyAlignment="1">
      <alignment horizontal="right" wrapText="1" indent="1"/>
    </xf>
    <xf numFmtId="4" fontId="19" fillId="0" borderId="14" xfId="0" applyNumberFormat="1" applyFont="1" applyBorder="1" applyAlignment="1">
      <alignment horizontal="right" wrapText="1" indent="1"/>
    </xf>
    <xf numFmtId="4" fontId="29" fillId="4" borderId="14" xfId="0" applyNumberFormat="1" applyFont="1" applyFill="1" applyBorder="1" applyAlignment="1">
      <alignment horizontal="right" wrapText="1" indent="1"/>
    </xf>
    <xf numFmtId="0" fontId="15" fillId="7" borderId="13" xfId="0" applyFont="1" applyFill="1" applyBorder="1" applyAlignment="1">
      <alignment horizontal="left" wrapText="1" indent="1"/>
    </xf>
    <xf numFmtId="4" fontId="15" fillId="4" borderId="21" xfId="0" applyNumberFormat="1" applyFont="1" applyFill="1" applyBorder="1" applyAlignment="1">
      <alignment horizontal="right" wrapText="1" indent="1"/>
    </xf>
    <xf numFmtId="4" fontId="15" fillId="4" borderId="22" xfId="0" applyNumberFormat="1" applyFont="1" applyFill="1" applyBorder="1" applyAlignment="1">
      <alignment horizontal="right" wrapText="1" indent="1"/>
    </xf>
    <xf numFmtId="0" fontId="19" fillId="4" borderId="20" xfId="0" applyFont="1" applyFill="1" applyBorder="1" applyAlignment="1">
      <alignment horizontal="left" wrapText="1" indent="5"/>
    </xf>
    <xf numFmtId="4" fontId="19" fillId="4" borderId="22" xfId="0" applyNumberFormat="1" applyFont="1" applyFill="1" applyBorder="1" applyAlignment="1">
      <alignment horizontal="left" wrapText="1" indent="1"/>
    </xf>
    <xf numFmtId="0" fontId="19" fillId="4" borderId="17" xfId="0" applyFont="1" applyFill="1" applyBorder="1" applyAlignment="1">
      <alignment horizontal="left" wrapText="1" indent="5"/>
    </xf>
    <xf numFmtId="4" fontId="19" fillId="4" borderId="36" xfId="0" applyNumberFormat="1" applyFont="1" applyFill="1" applyBorder="1" applyAlignment="1">
      <alignment horizontal="left" wrapText="1" indent="1"/>
    </xf>
    <xf numFmtId="4" fontId="19" fillId="4" borderId="36" xfId="0" applyNumberFormat="1" applyFont="1" applyFill="1" applyBorder="1" applyAlignment="1">
      <alignment horizontal="right" wrapText="1" indent="1"/>
    </xf>
    <xf numFmtId="4" fontId="19" fillId="4" borderId="18" xfId="0" applyNumberFormat="1" applyFont="1" applyFill="1" applyBorder="1" applyAlignment="1">
      <alignment horizontal="left" wrapText="1" indent="1"/>
    </xf>
    <xf numFmtId="0" fontId="19" fillId="4" borderId="23" xfId="0" applyFont="1" applyFill="1" applyBorder="1" applyAlignment="1">
      <alignment horizontal="left" wrapText="1" indent="5"/>
    </xf>
    <xf numFmtId="4" fontId="19" fillId="4" borderId="24" xfId="0" applyNumberFormat="1" applyFont="1" applyFill="1" applyBorder="1" applyAlignment="1">
      <alignment horizontal="left" wrapText="1" indent="1"/>
    </xf>
    <xf numFmtId="4" fontId="19" fillId="4" borderId="25" xfId="0" applyNumberFormat="1" applyFont="1" applyFill="1" applyBorder="1" applyAlignment="1">
      <alignment horizontal="left" wrapText="1" indent="1"/>
    </xf>
    <xf numFmtId="0" fontId="19" fillId="4" borderId="0" xfId="0" applyFont="1" applyFill="1" applyAlignment="1">
      <alignment horizontal="left" wrapText="1" indent="5"/>
    </xf>
    <xf numFmtId="0" fontId="3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37" fillId="0" borderId="0" xfId="0" applyFont="1" applyAlignment="1">
      <alignment horizontal="left" indent="1"/>
    </xf>
    <xf numFmtId="4" fontId="15" fillId="8" borderId="12" xfId="0" applyNumberFormat="1" applyFont="1" applyFill="1" applyBorder="1" applyAlignment="1">
      <alignment horizontal="right" wrapText="1" indent="1"/>
    </xf>
    <xf numFmtId="0" fontId="8" fillId="0" borderId="2" xfId="0" applyFont="1" applyBorder="1" applyAlignment="1">
      <alignment horizontal="center" vertical="center" wrapText="1" indent="1"/>
    </xf>
    <xf numFmtId="0" fontId="17" fillId="3" borderId="0" xfId="0" applyFont="1" applyFill="1" applyAlignment="1">
      <alignment wrapText="1"/>
    </xf>
    <xf numFmtId="0" fontId="15" fillId="0" borderId="42" xfId="0" applyFont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165" fontId="15" fillId="3" borderId="42" xfId="0" applyNumberFormat="1" applyFont="1" applyFill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left" wrapText="1" indent="2"/>
    </xf>
    <xf numFmtId="4" fontId="15" fillId="4" borderId="42" xfId="0" applyNumberFormat="1" applyFont="1" applyFill="1" applyBorder="1" applyAlignment="1">
      <alignment horizontal="right" wrapText="1"/>
    </xf>
    <xf numFmtId="165" fontId="15" fillId="4" borderId="42" xfId="0" applyNumberFormat="1" applyFont="1" applyFill="1" applyBorder="1" applyAlignment="1">
      <alignment horizontal="right" wrapText="1"/>
    </xf>
    <xf numFmtId="0" fontId="15" fillId="4" borderId="42" xfId="0" applyFont="1" applyFill="1" applyBorder="1" applyAlignment="1">
      <alignment horizontal="left" wrapText="1" indent="3"/>
    </xf>
    <xf numFmtId="0" fontId="19" fillId="4" borderId="42" xfId="0" applyFont="1" applyFill="1" applyBorder="1" applyAlignment="1">
      <alignment horizontal="left" wrapText="1" indent="3"/>
    </xf>
    <xf numFmtId="4" fontId="25" fillId="3" borderId="42" xfId="0" applyNumberFormat="1" applyFont="1" applyFill="1" applyBorder="1" applyAlignment="1">
      <alignment horizontal="right" vertical="center" wrapText="1"/>
    </xf>
    <xf numFmtId="165" fontId="19" fillId="4" borderId="42" xfId="0" applyNumberFormat="1" applyFont="1" applyFill="1" applyBorder="1" applyAlignment="1">
      <alignment horizontal="right" wrapText="1"/>
    </xf>
    <xf numFmtId="0" fontId="15" fillId="8" borderId="13" xfId="0" applyFont="1" applyFill="1" applyBorder="1" applyAlignment="1">
      <alignment horizontal="left" wrapText="1" indent="1"/>
    </xf>
    <xf numFmtId="0" fontId="32" fillId="8" borderId="42" xfId="0" applyFont="1" applyFill="1" applyBorder="1" applyAlignment="1">
      <alignment horizontal="left" wrapText="1" indent="1"/>
    </xf>
    <xf numFmtId="4" fontId="32" fillId="8" borderId="0" xfId="0" applyNumberFormat="1" applyFont="1" applyFill="1" applyAlignment="1">
      <alignment horizontal="right" wrapText="1" indent="1"/>
    </xf>
    <xf numFmtId="4" fontId="32" fillId="8" borderId="42" xfId="0" applyNumberFormat="1" applyFont="1" applyFill="1" applyBorder="1" applyAlignment="1">
      <alignment horizontal="right" wrapText="1" indent="1"/>
    </xf>
    <xf numFmtId="165" fontId="32" fillId="8" borderId="0" xfId="0" applyNumberFormat="1" applyFont="1" applyFill="1" applyAlignment="1">
      <alignment horizontal="right" wrapText="1" indent="1"/>
    </xf>
    <xf numFmtId="165" fontId="33" fillId="8" borderId="42" xfId="0" applyNumberFormat="1" applyFont="1" applyFill="1" applyBorder="1" applyAlignment="1">
      <alignment horizontal="right" wrapText="1" indent="1"/>
    </xf>
    <xf numFmtId="4" fontId="32" fillId="8" borderId="42" xfId="0" applyNumberFormat="1" applyFont="1" applyFill="1" applyBorder="1" applyAlignment="1">
      <alignment horizontal="right" wrapText="1"/>
    </xf>
    <xf numFmtId="165" fontId="32" fillId="8" borderId="42" xfId="0" applyNumberFormat="1" applyFont="1" applyFill="1" applyBorder="1" applyAlignment="1">
      <alignment horizontal="right" wrapText="1"/>
    </xf>
    <xf numFmtId="0" fontId="19" fillId="4" borderId="43" xfId="0" applyFont="1" applyFill="1" applyBorder="1" applyAlignment="1">
      <alignment horizontal="left" wrapText="1" indent="3"/>
    </xf>
    <xf numFmtId="0" fontId="29" fillId="8" borderId="42" xfId="0" applyFont="1" applyFill="1" applyBorder="1" applyAlignment="1">
      <alignment horizontal="left" wrapText="1" indent="1"/>
    </xf>
    <xf numFmtId="165" fontId="30" fillId="0" borderId="42" xfId="0" applyNumberFormat="1" applyFont="1" applyBorder="1" applyAlignment="1">
      <alignment horizontal="center" vertical="center" wrapText="1"/>
    </xf>
    <xf numFmtId="165" fontId="32" fillId="8" borderId="42" xfId="0" applyNumberFormat="1" applyFont="1" applyFill="1" applyBorder="1" applyAlignment="1">
      <alignment horizontal="left" wrapText="1" indent="1"/>
    </xf>
    <xf numFmtId="4" fontId="15" fillId="4" borderId="42" xfId="0" applyNumberFormat="1" applyFont="1" applyFill="1" applyBorder="1" applyAlignment="1">
      <alignment wrapText="1"/>
    </xf>
    <xf numFmtId="4" fontId="25" fillId="3" borderId="42" xfId="0" applyNumberFormat="1" applyFont="1" applyFill="1" applyBorder="1" applyAlignment="1">
      <alignment vertical="center" wrapText="1"/>
    </xf>
    <xf numFmtId="165" fontId="15" fillId="4" borderId="42" xfId="0" applyNumberFormat="1" applyFont="1" applyFill="1" applyBorder="1" applyAlignment="1">
      <alignment horizontal="right" wrapText="1" indent="1"/>
    </xf>
    <xf numFmtId="165" fontId="19" fillId="4" borderId="42" xfId="0" applyNumberFormat="1" applyFont="1" applyFill="1" applyBorder="1" applyAlignment="1">
      <alignment horizontal="right" wrapText="1" indent="1"/>
    </xf>
    <xf numFmtId="4" fontId="26" fillId="8" borderId="42" xfId="0" applyNumberFormat="1" applyFont="1" applyFill="1" applyBorder="1"/>
    <xf numFmtId="165" fontId="26" fillId="8" borderId="42" xfId="0" applyNumberFormat="1" applyFont="1" applyFill="1" applyBorder="1" applyAlignment="1">
      <alignment horizontal="left" indent="1"/>
    </xf>
    <xf numFmtId="0" fontId="15" fillId="5" borderId="44" xfId="0" applyFont="1" applyFill="1" applyBorder="1" applyAlignment="1">
      <alignment horizontal="left" wrapText="1" indent="1"/>
    </xf>
    <xf numFmtId="0" fontId="20" fillId="5" borderId="45" xfId="0" applyFont="1" applyFill="1" applyBorder="1" applyAlignment="1">
      <alignment horizontal="right" wrapText="1" indent="1"/>
    </xf>
    <xf numFmtId="0" fontId="15" fillId="5" borderId="46" xfId="0" applyFont="1" applyFill="1" applyBorder="1" applyAlignment="1">
      <alignment horizontal="right" wrapText="1" indent="1"/>
    </xf>
    <xf numFmtId="4" fontId="15" fillId="5" borderId="47" xfId="0" applyNumberFormat="1" applyFont="1" applyFill="1" applyBorder="1" applyAlignment="1">
      <alignment horizontal="right" wrapText="1" indent="1"/>
    </xf>
    <xf numFmtId="2" fontId="15" fillId="5" borderId="47" xfId="0" applyNumberFormat="1" applyFont="1" applyFill="1" applyBorder="1" applyAlignment="1">
      <alignment horizontal="right" wrapText="1" indent="1"/>
    </xf>
    <xf numFmtId="0" fontId="15" fillId="3" borderId="23" xfId="0" applyFont="1" applyFill="1" applyBorder="1" applyAlignment="1">
      <alignment horizontal="left" wrapText="1" indent="1"/>
    </xf>
    <xf numFmtId="4" fontId="15" fillId="3" borderId="33" xfId="0" applyNumberFormat="1" applyFont="1" applyFill="1" applyBorder="1" applyAlignment="1">
      <alignment horizontal="right" wrapText="1" indent="1"/>
    </xf>
    <xf numFmtId="0" fontId="15" fillId="3" borderId="24" xfId="0" applyFont="1" applyFill="1" applyBorder="1" applyAlignment="1">
      <alignment horizontal="right" wrapText="1" indent="1"/>
    </xf>
    <xf numFmtId="0" fontId="20" fillId="3" borderId="25" xfId="0" applyFont="1" applyFill="1" applyBorder="1" applyAlignment="1">
      <alignment horizontal="right" wrapText="1" indent="1"/>
    </xf>
    <xf numFmtId="0" fontId="11" fillId="0" borderId="48" xfId="0" applyFont="1" applyBorder="1" applyAlignment="1">
      <alignment horizontal="center" vertical="center" wrapText="1"/>
    </xf>
    <xf numFmtId="4" fontId="19" fillId="4" borderId="49" xfId="0" applyNumberFormat="1" applyFont="1" applyFill="1" applyBorder="1" applyAlignment="1">
      <alignment horizontal="right" wrapText="1" inden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justify" wrapText="1"/>
    </xf>
    <xf numFmtId="0" fontId="7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indent="1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</cellXfs>
  <cellStyles count="1">
    <cellStyle name="Normalno" xfId="0" builtinId="0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ever\AppData\Local\Microsoft\Windows\INetCache\Content.Outlook\ON0A15IX\1.1.%20Privitak%201.%20Tablica%20ogledni%20format%20polugodi&#353;njeg%20izvje&#353;taja%20o%20izvr&#353;enju%20prora&#269;unskog%20korisnika.xlsx" TargetMode="External"/><Relationship Id="rId1" Type="http://schemas.openxmlformats.org/officeDocument/2006/relationships/externalLinkPath" Target="/Users/asever/AppData/Local/Microsoft/Windows/INetCache/Content.Outlook/ON0A15IX/1.1.%20Privitak%201.%20Tablica%20ogledni%20format%20polugodi&#353;njeg%20izvje&#353;taja%20o%20izvr&#353;enju%20prora&#269;unskog%20korisni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žetak "/>
      <sheetName val="P i R -Tablica 1."/>
      <sheetName val="P i R -Tablica 2."/>
      <sheetName val="R -Tablica 3."/>
      <sheetName val="Rač fin-Tablica 4."/>
      <sheetName val="Rač fin-Tablica 5."/>
      <sheetName val="Posebni dio-Tablica 6."/>
    </sheetNames>
    <sheetDataSet>
      <sheetData sheetId="0">
        <row r="13">
          <cell r="D13" t="str">
            <v>Tekući plan 
2024.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3431-5B57-4CDF-BC7D-CBAE1324B7A0}">
  <sheetPr>
    <pageSetUpPr fitToPage="1"/>
  </sheetPr>
  <dimension ref="A1:G36"/>
  <sheetViews>
    <sheetView topLeftCell="A16" workbookViewId="0">
      <selection sqref="A1:G1"/>
    </sheetView>
  </sheetViews>
  <sheetFormatPr defaultRowHeight="11.25" x14ac:dyDescent="0.15"/>
  <cols>
    <col min="1" max="1" width="55.5703125" style="9" customWidth="1"/>
    <col min="2" max="2" width="14.28515625" style="9" customWidth="1"/>
    <col min="3" max="3" width="13.5703125" style="9" customWidth="1"/>
    <col min="4" max="4" width="13.140625" style="9" customWidth="1"/>
    <col min="5" max="5" width="13.7109375" style="9" customWidth="1"/>
    <col min="6" max="6" width="14.28515625" style="9" customWidth="1"/>
    <col min="7" max="7" width="14.5703125" style="9" customWidth="1"/>
    <col min="8" max="16384" width="9.140625" style="9"/>
  </cols>
  <sheetData>
    <row r="1" spans="1:7" s="1" customFormat="1" ht="45.75" customHeight="1" x14ac:dyDescent="0.2">
      <c r="A1" s="264" t="s">
        <v>228</v>
      </c>
      <c r="B1" s="264"/>
      <c r="C1" s="264"/>
      <c r="D1" s="264"/>
      <c r="E1" s="264"/>
      <c r="F1" s="264"/>
      <c r="G1" s="264"/>
    </row>
    <row r="2" spans="1:7" s="1" customFormat="1" ht="15.75" x14ac:dyDescent="0.2">
      <c r="A2" s="2"/>
      <c r="B2" s="2"/>
      <c r="C2" s="2"/>
      <c r="D2" s="2"/>
      <c r="E2" s="2"/>
      <c r="F2" s="2"/>
      <c r="G2" s="2"/>
    </row>
    <row r="3" spans="1:7" s="1" customFormat="1" ht="14.25" x14ac:dyDescent="0.2">
      <c r="A3" s="265" t="s">
        <v>0</v>
      </c>
      <c r="B3" s="266"/>
      <c r="C3" s="266"/>
      <c r="D3" s="266"/>
      <c r="E3" s="266"/>
      <c r="F3" s="266"/>
      <c r="G3" s="266"/>
    </row>
    <row r="4" spans="1:7" s="1" customFormat="1" ht="14.25" x14ac:dyDescent="0.2">
      <c r="A4" s="265" t="s">
        <v>1</v>
      </c>
      <c r="B4" s="266"/>
      <c r="C4" s="266"/>
      <c r="D4" s="266"/>
      <c r="E4" s="266"/>
      <c r="F4" s="266"/>
      <c r="G4" s="266"/>
    </row>
    <row r="5" spans="1:7" s="1" customFormat="1" ht="14.25" x14ac:dyDescent="0.2">
      <c r="A5" s="265" t="s">
        <v>2</v>
      </c>
      <c r="B5" s="266"/>
      <c r="C5" s="266"/>
      <c r="D5" s="266"/>
      <c r="E5" s="266"/>
      <c r="F5" s="266"/>
      <c r="G5" s="266"/>
    </row>
    <row r="6" spans="1:7" s="1" customFormat="1" ht="15.75" x14ac:dyDescent="0.2">
      <c r="A6" s="5"/>
      <c r="B6" s="6"/>
      <c r="C6" s="6"/>
      <c r="D6" s="6"/>
      <c r="E6" s="6"/>
      <c r="F6" s="6"/>
      <c r="G6" s="6"/>
    </row>
    <row r="7" spans="1:7" s="1" customFormat="1" ht="12.75" x14ac:dyDescent="0.2">
      <c r="A7" s="267" t="s">
        <v>3</v>
      </c>
      <c r="B7" s="268"/>
      <c r="C7" s="268"/>
      <c r="D7" s="268"/>
      <c r="E7" s="268"/>
      <c r="F7" s="268"/>
      <c r="G7" s="268"/>
    </row>
    <row r="8" spans="1:7" s="1" customFormat="1" ht="15.75" x14ac:dyDescent="0.2">
      <c r="A8" s="3"/>
      <c r="B8" s="4"/>
      <c r="C8" s="4"/>
      <c r="D8" s="4"/>
      <c r="E8" s="4"/>
      <c r="F8" s="4"/>
      <c r="G8" s="4"/>
    </row>
    <row r="9" spans="1:7" s="1" customFormat="1" ht="12.75" x14ac:dyDescent="0.2">
      <c r="A9" s="267" t="s">
        <v>4</v>
      </c>
      <c r="B9" s="268"/>
      <c r="C9" s="268"/>
      <c r="D9" s="268"/>
      <c r="E9" s="268"/>
      <c r="F9" s="268"/>
      <c r="G9" s="268"/>
    </row>
    <row r="10" spans="1:7" s="1" customFormat="1" ht="15.75" x14ac:dyDescent="0.2">
      <c r="A10" s="3"/>
      <c r="B10" s="4"/>
      <c r="C10" s="4"/>
      <c r="D10" s="4"/>
      <c r="E10" s="4"/>
      <c r="F10" s="4"/>
      <c r="G10" s="4"/>
    </row>
    <row r="11" spans="1:7" s="1" customFormat="1" ht="15" x14ac:dyDescent="0.2">
      <c r="A11" s="260" t="s">
        <v>5</v>
      </c>
      <c r="B11" s="261"/>
      <c r="C11" s="261"/>
      <c r="D11" s="261"/>
      <c r="E11" s="261"/>
      <c r="F11" s="261"/>
      <c r="G11" s="261"/>
    </row>
    <row r="12" spans="1:7" s="1" customFormat="1" ht="12.75" x14ac:dyDescent="0.2">
      <c r="A12" s="7"/>
      <c r="B12" s="8"/>
      <c r="C12" s="8"/>
      <c r="D12" s="8"/>
      <c r="E12" s="8"/>
      <c r="F12" s="8"/>
      <c r="G12" s="8"/>
    </row>
    <row r="13" spans="1:7" ht="15.75" thickBot="1" x14ac:dyDescent="0.2">
      <c r="A13" s="262" t="s">
        <v>6</v>
      </c>
      <c r="B13" s="263"/>
      <c r="C13" s="263"/>
      <c r="D13" s="263"/>
      <c r="E13" s="263"/>
      <c r="F13" s="263"/>
      <c r="G13" s="263"/>
    </row>
    <row r="14" spans="1:7" s="14" customFormat="1" ht="30" customHeight="1" thickBot="1" x14ac:dyDescent="0.2">
      <c r="A14" s="10" t="s">
        <v>7</v>
      </c>
      <c r="B14" s="11" t="s">
        <v>8</v>
      </c>
      <c r="C14" s="11" t="s">
        <v>9</v>
      </c>
      <c r="D14" s="11" t="s">
        <v>10</v>
      </c>
      <c r="E14" s="12" t="s">
        <v>11</v>
      </c>
      <c r="F14" s="11" t="s">
        <v>12</v>
      </c>
      <c r="G14" s="258" t="s">
        <v>12</v>
      </c>
    </row>
    <row r="15" spans="1:7" s="19" customFormat="1" ht="12.75" x14ac:dyDescent="0.2">
      <c r="A15" s="15">
        <v>1</v>
      </c>
      <c r="B15" s="16">
        <v>2</v>
      </c>
      <c r="C15" s="17">
        <v>3</v>
      </c>
      <c r="D15" s="16">
        <v>4</v>
      </c>
      <c r="E15" s="17">
        <v>5</v>
      </c>
      <c r="F15" s="17" t="s">
        <v>13</v>
      </c>
      <c r="G15" s="18" t="s">
        <v>14</v>
      </c>
    </row>
    <row r="16" spans="1:7" s="14" customFormat="1" ht="12.75" x14ac:dyDescent="0.15">
      <c r="A16" s="20" t="s">
        <v>15</v>
      </c>
      <c r="B16" s="21"/>
      <c r="C16" s="22"/>
      <c r="D16" s="21"/>
      <c r="E16" s="22"/>
      <c r="F16" s="21"/>
      <c r="G16" s="23"/>
    </row>
    <row r="17" spans="1:7" s="28" customFormat="1" ht="12.75" x14ac:dyDescent="0.2">
      <c r="A17" s="24" t="s">
        <v>16</v>
      </c>
      <c r="B17" s="25">
        <f>B18+B19</f>
        <v>5694899.5499999998</v>
      </c>
      <c r="C17" s="25">
        <f>C18+C19</f>
        <v>7170382</v>
      </c>
      <c r="D17" s="25">
        <f>D18+D19</f>
        <v>7170382</v>
      </c>
      <c r="E17" s="25">
        <f>E18+E19</f>
        <v>7829391.2999999998</v>
      </c>
      <c r="F17" s="26">
        <f t="shared" ref="F17:F22" si="0">E17/B17*100</f>
        <v>137.48076206190504</v>
      </c>
      <c r="G17" s="27">
        <f t="shared" ref="G17:G22" si="1">E17/D17*100</f>
        <v>109.19071396754036</v>
      </c>
    </row>
    <row r="18" spans="1:7" ht="12.75" x14ac:dyDescent="0.2">
      <c r="A18" s="29" t="s">
        <v>17</v>
      </c>
      <c r="B18" s="30">
        <v>5693549.5499999998</v>
      </c>
      <c r="C18" s="30">
        <v>7169382</v>
      </c>
      <c r="D18" s="30">
        <v>7169382</v>
      </c>
      <c r="E18" s="30">
        <v>7829391.2999999998</v>
      </c>
      <c r="F18" s="31">
        <f t="shared" si="0"/>
        <v>137.51336018494825</v>
      </c>
      <c r="G18" s="32">
        <f t="shared" si="1"/>
        <v>109.20594411066394</v>
      </c>
    </row>
    <row r="19" spans="1:7" ht="12.75" x14ac:dyDescent="0.2">
      <c r="A19" s="29" t="s">
        <v>18</v>
      </c>
      <c r="B19" s="30">
        <v>1350</v>
      </c>
      <c r="C19" s="30">
        <v>1000</v>
      </c>
      <c r="D19" s="30">
        <v>1000</v>
      </c>
      <c r="E19" s="30">
        <v>0</v>
      </c>
      <c r="F19" s="31">
        <f t="shared" si="0"/>
        <v>0</v>
      </c>
      <c r="G19" s="32">
        <f t="shared" si="1"/>
        <v>0</v>
      </c>
    </row>
    <row r="20" spans="1:7" s="28" customFormat="1" ht="12.75" x14ac:dyDescent="0.2">
      <c r="A20" s="24" t="s">
        <v>19</v>
      </c>
      <c r="B20" s="25">
        <f>B21+B22</f>
        <v>5674527.6699999999</v>
      </c>
      <c r="C20" s="25">
        <f>C21+C22</f>
        <v>7206371</v>
      </c>
      <c r="D20" s="25">
        <f>D21+D22</f>
        <v>7206371</v>
      </c>
      <c r="E20" s="25">
        <f>E21+E22</f>
        <v>7471378.8399999999</v>
      </c>
      <c r="F20" s="26">
        <f t="shared" si="0"/>
        <v>131.66521117695069</v>
      </c>
      <c r="G20" s="27">
        <f t="shared" si="1"/>
        <v>103.67741044695033</v>
      </c>
    </row>
    <row r="21" spans="1:7" ht="12.75" x14ac:dyDescent="0.2">
      <c r="A21" s="29" t="s">
        <v>20</v>
      </c>
      <c r="B21" s="30">
        <v>5280129.7</v>
      </c>
      <c r="C21" s="30">
        <v>6657568</v>
      </c>
      <c r="D21" s="30">
        <v>6657568</v>
      </c>
      <c r="E21" s="30">
        <v>6926275.9000000004</v>
      </c>
      <c r="F21" s="31">
        <f t="shared" si="0"/>
        <v>131.17624553805942</v>
      </c>
      <c r="G21" s="32">
        <f t="shared" si="1"/>
        <v>104.03612700613797</v>
      </c>
    </row>
    <row r="22" spans="1:7" ht="12.75" x14ac:dyDescent="0.2">
      <c r="A22" s="29" t="s">
        <v>21</v>
      </c>
      <c r="B22" s="30">
        <v>394397.97</v>
      </c>
      <c r="C22" s="30">
        <v>548803</v>
      </c>
      <c r="D22" s="30">
        <v>548803</v>
      </c>
      <c r="E22" s="30">
        <v>545102.93999999994</v>
      </c>
      <c r="F22" s="31">
        <f t="shared" si="0"/>
        <v>138.21139596636363</v>
      </c>
      <c r="G22" s="32">
        <f t="shared" si="1"/>
        <v>99.325794501852201</v>
      </c>
    </row>
    <row r="23" spans="1:7" ht="12.75" x14ac:dyDescent="0.2">
      <c r="A23" s="24" t="s">
        <v>22</v>
      </c>
      <c r="B23" s="25">
        <f>B17-B20</f>
        <v>20371.879999999888</v>
      </c>
      <c r="C23" s="25">
        <f>C17-C20</f>
        <v>-35989</v>
      </c>
      <c r="D23" s="25">
        <f>D17-D20</f>
        <v>-35989</v>
      </c>
      <c r="E23" s="25">
        <f>E17-E20</f>
        <v>358012.45999999996</v>
      </c>
      <c r="F23" s="33"/>
      <c r="G23" s="34"/>
    </row>
    <row r="24" spans="1:7" s="39" customFormat="1" ht="12.75" x14ac:dyDescent="0.2">
      <c r="A24" s="35" t="s">
        <v>23</v>
      </c>
      <c r="B24" s="36"/>
      <c r="C24" s="36"/>
      <c r="D24" s="36"/>
      <c r="E24" s="36"/>
      <c r="F24" s="37"/>
      <c r="G24" s="38"/>
    </row>
    <row r="25" spans="1:7" ht="12.75" x14ac:dyDescent="0.2">
      <c r="A25" s="40" t="s">
        <v>24</v>
      </c>
      <c r="B25" s="30">
        <v>0</v>
      </c>
      <c r="C25" s="30">
        <v>0</v>
      </c>
      <c r="D25" s="30">
        <v>0</v>
      </c>
      <c r="E25" s="30">
        <v>0</v>
      </c>
      <c r="F25" s="41"/>
      <c r="G25" s="42"/>
    </row>
    <row r="26" spans="1:7" ht="12.75" x14ac:dyDescent="0.2">
      <c r="A26" s="29" t="s">
        <v>25</v>
      </c>
      <c r="B26" s="30">
        <v>0</v>
      </c>
      <c r="C26" s="30">
        <v>0</v>
      </c>
      <c r="D26" s="30">
        <v>0</v>
      </c>
      <c r="E26" s="30">
        <v>0</v>
      </c>
      <c r="F26" s="41"/>
      <c r="G26" s="43"/>
    </row>
    <row r="27" spans="1:7" ht="12.75" x14ac:dyDescent="0.2">
      <c r="A27" s="44" t="s">
        <v>26</v>
      </c>
      <c r="B27" s="45">
        <v>0</v>
      </c>
      <c r="C27" s="45">
        <v>0</v>
      </c>
      <c r="D27" s="45">
        <v>0</v>
      </c>
      <c r="E27" s="45">
        <v>0</v>
      </c>
      <c r="F27" s="46"/>
      <c r="G27" s="47"/>
    </row>
    <row r="28" spans="1:7" ht="12.75" x14ac:dyDescent="0.2">
      <c r="A28" s="48" t="s">
        <v>27</v>
      </c>
      <c r="B28" s="49"/>
      <c r="C28" s="49"/>
      <c r="D28" s="49"/>
      <c r="E28" s="49"/>
      <c r="F28" s="50"/>
      <c r="G28" s="51"/>
    </row>
    <row r="29" spans="1:7" ht="12.75" x14ac:dyDescent="0.2">
      <c r="A29" s="52" t="s">
        <v>28</v>
      </c>
      <c r="B29" s="53">
        <f>B17</f>
        <v>5694899.5499999998</v>
      </c>
      <c r="C29" s="53">
        <f>C17</f>
        <v>7170382</v>
      </c>
      <c r="D29" s="53">
        <f>D17</f>
        <v>7170382</v>
      </c>
      <c r="E29" s="53">
        <f>E17</f>
        <v>7829391.2999999998</v>
      </c>
      <c r="F29" s="54">
        <f>E29/B29*100</f>
        <v>137.48076206190504</v>
      </c>
      <c r="G29" s="55">
        <f>E29/D29*100</f>
        <v>109.19071396754036</v>
      </c>
    </row>
    <row r="30" spans="1:7" ht="12.75" x14ac:dyDescent="0.2">
      <c r="A30" s="52" t="s">
        <v>29</v>
      </c>
      <c r="B30" s="53">
        <f>B20</f>
        <v>5674527.6699999999</v>
      </c>
      <c r="C30" s="53">
        <f>C20</f>
        <v>7206371</v>
      </c>
      <c r="D30" s="53">
        <f>D20</f>
        <v>7206371</v>
      </c>
      <c r="E30" s="53">
        <f>E20</f>
        <v>7471378.8399999999</v>
      </c>
      <c r="F30" s="54">
        <f>E30/B30*100</f>
        <v>131.66521117695069</v>
      </c>
      <c r="G30" s="55">
        <f>E30/D30*100</f>
        <v>103.67741044695033</v>
      </c>
    </row>
    <row r="31" spans="1:7" ht="13.5" customHeight="1" x14ac:dyDescent="0.2">
      <c r="A31" s="44" t="s">
        <v>30</v>
      </c>
      <c r="B31" s="45">
        <f>B29-B30</f>
        <v>20371.879999999888</v>
      </c>
      <c r="C31" s="45">
        <f>C29-C30</f>
        <v>-35989</v>
      </c>
      <c r="D31" s="45">
        <f>D29-D30</f>
        <v>-35989</v>
      </c>
      <c r="E31" s="45">
        <f>E29-E30</f>
        <v>358012.45999999996</v>
      </c>
      <c r="F31" s="46"/>
      <c r="G31" s="47"/>
    </row>
    <row r="32" spans="1:7" ht="12.75" x14ac:dyDescent="0.2">
      <c r="A32" s="56" t="s">
        <v>223</v>
      </c>
      <c r="B32" s="57"/>
      <c r="C32" s="57"/>
      <c r="D32" s="57"/>
      <c r="E32" s="57"/>
      <c r="F32" s="58"/>
      <c r="G32" s="59"/>
    </row>
    <row r="33" spans="1:7" ht="12.75" x14ac:dyDescent="0.2">
      <c r="A33" s="60" t="s">
        <v>224</v>
      </c>
      <c r="B33" s="61">
        <v>15616.8</v>
      </c>
      <c r="C33" s="61">
        <v>35989</v>
      </c>
      <c r="D33" s="61">
        <v>35989</v>
      </c>
      <c r="E33" s="61">
        <v>35988.68</v>
      </c>
      <c r="F33" s="62"/>
      <c r="G33" s="63"/>
    </row>
    <row r="34" spans="1:7" ht="12.75" x14ac:dyDescent="0.2">
      <c r="A34" s="60" t="s">
        <v>225</v>
      </c>
      <c r="B34" s="61">
        <v>0</v>
      </c>
      <c r="C34" s="61">
        <v>0</v>
      </c>
      <c r="D34" s="61">
        <v>0</v>
      </c>
      <c r="E34" s="61">
        <v>0</v>
      </c>
      <c r="F34" s="62"/>
      <c r="G34" s="63"/>
    </row>
    <row r="35" spans="1:7" ht="27.75" customHeight="1" thickBot="1" x14ac:dyDescent="0.25">
      <c r="A35" s="254" t="s">
        <v>226</v>
      </c>
      <c r="B35" s="255">
        <v>15616.8</v>
      </c>
      <c r="C35" s="255">
        <v>35989</v>
      </c>
      <c r="D35" s="255">
        <v>35989</v>
      </c>
      <c r="E35" s="255">
        <v>35988.68</v>
      </c>
      <c r="F35" s="256"/>
      <c r="G35" s="257"/>
    </row>
    <row r="36" spans="1:7" ht="16.5" customHeight="1" thickBot="1" x14ac:dyDescent="0.25">
      <c r="A36" s="249" t="s">
        <v>227</v>
      </c>
      <c r="B36" s="252">
        <v>35988.68</v>
      </c>
      <c r="C36" s="253">
        <v>0</v>
      </c>
      <c r="D36" s="252">
        <v>0</v>
      </c>
      <c r="E36" s="252">
        <v>394001.14</v>
      </c>
      <c r="F36" s="251"/>
      <c r="G36" s="250"/>
    </row>
  </sheetData>
  <mergeCells count="8">
    <mergeCell ref="A11:G11"/>
    <mergeCell ref="A13:G13"/>
    <mergeCell ref="A1:G1"/>
    <mergeCell ref="A3:G3"/>
    <mergeCell ref="A4:G4"/>
    <mergeCell ref="A5:G5"/>
    <mergeCell ref="A7:G7"/>
    <mergeCell ref="A9:G9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18AA-A216-44FB-8B45-B9DEAEF3332F}">
  <sheetPr>
    <pageSetUpPr fitToPage="1"/>
  </sheetPr>
  <dimension ref="A1:G121"/>
  <sheetViews>
    <sheetView topLeftCell="A64" workbookViewId="0">
      <selection activeCell="F108" sqref="F108"/>
    </sheetView>
  </sheetViews>
  <sheetFormatPr defaultRowHeight="12.75" x14ac:dyDescent="0.2"/>
  <cols>
    <col min="1" max="1" width="50.28515625" style="19" customWidth="1"/>
    <col min="2" max="2" width="15.85546875" style="19" customWidth="1"/>
    <col min="3" max="5" width="13.140625" style="19" bestFit="1" customWidth="1"/>
    <col min="6" max="6" width="13.5703125" style="19" customWidth="1"/>
    <col min="7" max="7" width="14.140625" style="19" customWidth="1"/>
    <col min="8" max="16384" width="9.140625" style="19"/>
  </cols>
  <sheetData>
    <row r="1" spans="1:7" x14ac:dyDescent="0.2">
      <c r="A1" s="270"/>
      <c r="B1" s="270"/>
      <c r="C1" s="270"/>
      <c r="D1" s="270"/>
      <c r="E1" s="270"/>
      <c r="F1" s="270"/>
      <c r="G1" s="270"/>
    </row>
    <row r="2" spans="1:7" ht="15.75" customHeight="1" x14ac:dyDescent="0.2">
      <c r="A2" s="271" t="s">
        <v>3</v>
      </c>
      <c r="B2" s="271"/>
      <c r="C2" s="271"/>
      <c r="D2" s="271"/>
      <c r="E2" s="271"/>
      <c r="F2" s="271"/>
      <c r="G2" s="271"/>
    </row>
    <row r="3" spans="1:7" ht="15.75" customHeight="1" x14ac:dyDescent="0.2">
      <c r="A3" s="65"/>
      <c r="B3" s="65"/>
      <c r="C3" s="65"/>
      <c r="D3" s="65"/>
      <c r="E3" s="65"/>
      <c r="F3" s="65"/>
      <c r="G3" s="65"/>
    </row>
    <row r="4" spans="1:7" x14ac:dyDescent="0.2">
      <c r="A4" s="270" t="s">
        <v>31</v>
      </c>
      <c r="B4" s="272"/>
      <c r="C4" s="272"/>
      <c r="D4" s="272"/>
      <c r="E4" s="272"/>
      <c r="F4" s="272"/>
      <c r="G4" s="272"/>
    </row>
    <row r="5" spans="1:7" ht="6" customHeight="1" x14ac:dyDescent="0.2">
      <c r="A5" s="64"/>
      <c r="B5" s="66"/>
      <c r="C5" s="66"/>
      <c r="D5" s="66"/>
      <c r="E5" s="66"/>
      <c r="F5" s="66"/>
      <c r="G5" s="66"/>
    </row>
    <row r="6" spans="1:7" ht="30" customHeight="1" x14ac:dyDescent="0.25">
      <c r="A6" s="273" t="s">
        <v>32</v>
      </c>
      <c r="B6" s="273"/>
      <c r="C6" s="273"/>
      <c r="D6" s="273"/>
      <c r="E6" s="273"/>
      <c r="F6" s="273"/>
      <c r="G6" s="273"/>
    </row>
    <row r="7" spans="1:7" ht="15.75" customHeight="1" x14ac:dyDescent="0.2">
      <c r="A7" s="67"/>
      <c r="B7" s="67"/>
      <c r="C7" s="67"/>
      <c r="D7" s="67"/>
      <c r="E7" s="67"/>
      <c r="F7" s="67"/>
      <c r="G7" s="67"/>
    </row>
    <row r="8" spans="1:7" ht="15.75" customHeight="1" x14ac:dyDescent="0.2">
      <c r="A8" s="274" t="s">
        <v>218</v>
      </c>
      <c r="B8" s="274"/>
      <c r="C8" s="274"/>
      <c r="D8" s="274"/>
      <c r="E8" s="274"/>
      <c r="F8" s="274"/>
      <c r="G8" s="274"/>
    </row>
    <row r="9" spans="1:7" x14ac:dyDescent="0.2">
      <c r="A9" s="68"/>
      <c r="B9" s="1"/>
      <c r="C9" s="1"/>
      <c r="D9" s="1"/>
      <c r="E9" s="1"/>
      <c r="F9" s="1"/>
      <c r="G9" s="69"/>
    </row>
    <row r="10" spans="1:7" ht="14.25" x14ac:dyDescent="0.2">
      <c r="A10" s="269" t="s">
        <v>219</v>
      </c>
      <c r="B10" s="269"/>
      <c r="C10" s="269"/>
      <c r="D10" s="269"/>
      <c r="E10" s="269"/>
      <c r="F10" s="269"/>
      <c r="G10" s="269"/>
    </row>
    <row r="11" spans="1:7" ht="13.5" customHeight="1" thickBot="1" x14ac:dyDescent="0.25">
      <c r="A11" s="70"/>
      <c r="B11" s="70"/>
      <c r="C11" s="70"/>
      <c r="D11" s="70"/>
      <c r="E11" s="70"/>
      <c r="F11" s="70"/>
      <c r="G11" s="71"/>
    </row>
    <row r="12" spans="1:7" ht="39.75" customHeight="1" thickBot="1" x14ac:dyDescent="0.25">
      <c r="A12" s="10" t="s">
        <v>33</v>
      </c>
      <c r="B12" s="11" t="s">
        <v>8</v>
      </c>
      <c r="C12" s="11" t="s">
        <v>34</v>
      </c>
      <c r="D12" s="11" t="s">
        <v>10</v>
      </c>
      <c r="E12" s="11" t="s">
        <v>35</v>
      </c>
      <c r="F12" s="11" t="s">
        <v>36</v>
      </c>
      <c r="G12" s="13" t="s">
        <v>37</v>
      </c>
    </row>
    <row r="13" spans="1:7" ht="11.25" customHeight="1" x14ac:dyDescent="0.2">
      <c r="A13" s="15">
        <v>1</v>
      </c>
      <c r="B13" s="16">
        <v>2</v>
      </c>
      <c r="C13" s="17">
        <v>3</v>
      </c>
      <c r="D13" s="16">
        <v>4</v>
      </c>
      <c r="E13" s="17">
        <v>5</v>
      </c>
      <c r="F13" s="17" t="s">
        <v>13</v>
      </c>
      <c r="G13" s="18" t="s">
        <v>14</v>
      </c>
    </row>
    <row r="14" spans="1:7" ht="15.75" customHeight="1" x14ac:dyDescent="0.2">
      <c r="A14" s="72" t="s">
        <v>38</v>
      </c>
      <c r="B14" s="73">
        <f>B15+B45</f>
        <v>5694899.5499999998</v>
      </c>
      <c r="C14" s="74">
        <f>C15+C45</f>
        <v>7170382</v>
      </c>
      <c r="D14" s="73">
        <f>D15+D45</f>
        <v>7170382</v>
      </c>
      <c r="E14" s="74">
        <f>E15+E45</f>
        <v>7829391.3000000007</v>
      </c>
      <c r="F14" s="74">
        <f>E14/B14*100</f>
        <v>137.48076206190504</v>
      </c>
      <c r="G14" s="75">
        <f>E14/D14*100</f>
        <v>109.19071396754036</v>
      </c>
    </row>
    <row r="15" spans="1:7" x14ac:dyDescent="0.2">
      <c r="A15" s="231" t="s">
        <v>17</v>
      </c>
      <c r="B15" s="57">
        <f>B16+B23+B27+B30+B36+B42</f>
        <v>5693549.5499999998</v>
      </c>
      <c r="C15" s="57">
        <f>C16+C23+C27+C30+C36+C42</f>
        <v>7169382</v>
      </c>
      <c r="D15" s="57">
        <f>D16+D23+D27+D30+D36+D42</f>
        <v>7169382</v>
      </c>
      <c r="E15" s="57">
        <f>E16+E23+E27+E30+E36+E42</f>
        <v>7829391.3000000007</v>
      </c>
      <c r="F15" s="57">
        <f>E15/B15*100</f>
        <v>137.51336018494825</v>
      </c>
      <c r="G15" s="217">
        <f>E15/D15*100</f>
        <v>109.20594411066394</v>
      </c>
    </row>
    <row r="16" spans="1:7" ht="25.5" x14ac:dyDescent="0.2">
      <c r="A16" s="77" t="s">
        <v>39</v>
      </c>
      <c r="B16" s="74">
        <v>34092.410000000003</v>
      </c>
      <c r="C16" s="74">
        <v>177793</v>
      </c>
      <c r="D16" s="74">
        <v>177793</v>
      </c>
      <c r="E16" s="74">
        <v>148199.42000000001</v>
      </c>
      <c r="F16" s="74">
        <f t="shared" ref="F16" si="0">E16/B16*100</f>
        <v>434.69916031163535</v>
      </c>
      <c r="G16" s="75">
        <f>E16/D16*100</f>
        <v>83.355036475001825</v>
      </c>
    </row>
    <row r="17" spans="1:7" x14ac:dyDescent="0.2">
      <c r="A17" s="78" t="s">
        <v>40</v>
      </c>
      <c r="B17" s="74">
        <v>0</v>
      </c>
      <c r="C17" s="74"/>
      <c r="D17" s="74"/>
      <c r="E17" s="74">
        <f>E18</f>
        <v>0</v>
      </c>
      <c r="F17" s="74"/>
      <c r="G17" s="79"/>
    </row>
    <row r="18" spans="1:7" x14ac:dyDescent="0.2">
      <c r="A18" s="80" t="s">
        <v>41</v>
      </c>
      <c r="B18" s="30">
        <v>0</v>
      </c>
      <c r="C18" s="81"/>
      <c r="D18" s="81"/>
      <c r="E18" s="30">
        <v>0</v>
      </c>
      <c r="F18" s="81"/>
      <c r="G18" s="82"/>
    </row>
    <row r="19" spans="1:7" ht="25.5" x14ac:dyDescent="0.2">
      <c r="A19" s="78" t="s">
        <v>42</v>
      </c>
      <c r="B19" s="74">
        <v>28075.24</v>
      </c>
      <c r="C19" s="74"/>
      <c r="D19" s="74"/>
      <c r="E19" s="74">
        <f>E20</f>
        <v>4966.43</v>
      </c>
      <c r="F19" s="74">
        <f>E19/B19*100</f>
        <v>17.68971520813357</v>
      </c>
      <c r="G19" s="79"/>
    </row>
    <row r="20" spans="1:7" ht="25.5" x14ac:dyDescent="0.2">
      <c r="A20" s="80" t="s">
        <v>43</v>
      </c>
      <c r="B20" s="30">
        <v>28075.24</v>
      </c>
      <c r="C20" s="81"/>
      <c r="D20" s="81"/>
      <c r="E20" s="30">
        <v>4966.43</v>
      </c>
      <c r="F20" s="30">
        <f t="shared" ref="F20:F25" si="1">E20/B20*100</f>
        <v>17.68971520813357</v>
      </c>
      <c r="G20" s="82"/>
    </row>
    <row r="21" spans="1:7" x14ac:dyDescent="0.2">
      <c r="A21" s="78" t="s">
        <v>44</v>
      </c>
      <c r="B21" s="74">
        <v>6017.17</v>
      </c>
      <c r="C21" s="74"/>
      <c r="D21" s="74"/>
      <c r="E21" s="74">
        <v>143232.99</v>
      </c>
      <c r="F21" s="74">
        <f t="shared" si="1"/>
        <v>2380.4045755729021</v>
      </c>
      <c r="G21" s="79"/>
    </row>
    <row r="22" spans="1:7" ht="14.25" customHeight="1" x14ac:dyDescent="0.2">
      <c r="A22" s="80" t="s">
        <v>45</v>
      </c>
      <c r="B22" s="30">
        <v>6017.17</v>
      </c>
      <c r="C22" s="81"/>
      <c r="D22" s="81"/>
      <c r="E22" s="30">
        <v>143232.99</v>
      </c>
      <c r="F22" s="30">
        <f t="shared" si="1"/>
        <v>2380.4045755729021</v>
      </c>
      <c r="G22" s="82"/>
    </row>
    <row r="23" spans="1:7" x14ac:dyDescent="0.2">
      <c r="A23" s="77" t="s">
        <v>46</v>
      </c>
      <c r="B23" s="74">
        <f>B24</f>
        <v>6161.26</v>
      </c>
      <c r="C23" s="74">
        <v>8000</v>
      </c>
      <c r="D23" s="74">
        <v>8000</v>
      </c>
      <c r="E23" s="74">
        <f>E24</f>
        <v>9225.9500000000007</v>
      </c>
      <c r="F23" s="74">
        <f t="shared" si="1"/>
        <v>149.74128668486642</v>
      </c>
      <c r="G23" s="75">
        <f>E23/D23*100</f>
        <v>115.32437500000002</v>
      </c>
    </row>
    <row r="24" spans="1:7" ht="13.5" customHeight="1" x14ac:dyDescent="0.2">
      <c r="A24" s="78" t="s">
        <v>47</v>
      </c>
      <c r="B24" s="74">
        <f>B25+B26</f>
        <v>6161.26</v>
      </c>
      <c r="C24" s="74"/>
      <c r="D24" s="74"/>
      <c r="E24" s="74">
        <f>E25+E26</f>
        <v>9225.9500000000007</v>
      </c>
      <c r="F24" s="74">
        <f t="shared" si="1"/>
        <v>149.74128668486642</v>
      </c>
      <c r="G24" s="79"/>
    </row>
    <row r="25" spans="1:7" ht="14.25" customHeight="1" x14ac:dyDescent="0.2">
      <c r="A25" s="80" t="s">
        <v>48</v>
      </c>
      <c r="B25" s="30">
        <v>6161.26</v>
      </c>
      <c r="C25" s="81"/>
      <c r="D25" s="81"/>
      <c r="E25" s="30">
        <v>9225.9500000000007</v>
      </c>
      <c r="F25" s="30">
        <f t="shared" si="1"/>
        <v>149.74128668486642</v>
      </c>
      <c r="G25" s="82"/>
    </row>
    <row r="26" spans="1:7" ht="25.5" x14ac:dyDescent="0.2">
      <c r="A26" s="80" t="s">
        <v>49</v>
      </c>
      <c r="B26" s="30">
        <v>0</v>
      </c>
      <c r="C26" s="81"/>
      <c r="D26" s="81"/>
      <c r="E26" s="30">
        <v>0</v>
      </c>
      <c r="F26" s="81"/>
      <c r="G26" s="82"/>
    </row>
    <row r="27" spans="1:7" ht="25.5" x14ac:dyDescent="0.2">
      <c r="A27" s="77" t="s">
        <v>50</v>
      </c>
      <c r="B27" s="74">
        <f>B28</f>
        <v>9024.94</v>
      </c>
      <c r="C27" s="74">
        <v>45455</v>
      </c>
      <c r="D27" s="74">
        <v>45455</v>
      </c>
      <c r="E27" s="74">
        <f>E28</f>
        <v>67018.080000000002</v>
      </c>
      <c r="F27" s="74">
        <f t="shared" ref="F27:F35" si="2">E27/B27*100</f>
        <v>742.58754074819331</v>
      </c>
      <c r="G27" s="75">
        <f>E27/D27*100</f>
        <v>147.43830161698384</v>
      </c>
    </row>
    <row r="28" spans="1:7" ht="13.5" customHeight="1" x14ac:dyDescent="0.2">
      <c r="A28" s="78" t="s">
        <v>51</v>
      </c>
      <c r="B28" s="74">
        <f>B29</f>
        <v>9024.94</v>
      </c>
      <c r="C28" s="74"/>
      <c r="D28" s="74"/>
      <c r="E28" s="74">
        <f>E29</f>
        <v>67018.080000000002</v>
      </c>
      <c r="F28" s="74">
        <f t="shared" si="2"/>
        <v>742.58754074819331</v>
      </c>
      <c r="G28" s="79"/>
    </row>
    <row r="29" spans="1:7" x14ac:dyDescent="0.2">
      <c r="A29" s="80" t="s">
        <v>52</v>
      </c>
      <c r="B29" s="30">
        <v>9024.94</v>
      </c>
      <c r="C29" s="81"/>
      <c r="D29" s="81"/>
      <c r="E29" s="30">
        <v>67018.080000000002</v>
      </c>
      <c r="F29" s="30">
        <f t="shared" si="2"/>
        <v>742.58754074819331</v>
      </c>
      <c r="G29" s="82"/>
    </row>
    <row r="30" spans="1:7" ht="38.25" x14ac:dyDescent="0.2">
      <c r="A30" s="77" t="s">
        <v>53</v>
      </c>
      <c r="B30" s="74">
        <f>B31+B33</f>
        <v>83007.47</v>
      </c>
      <c r="C30" s="74">
        <v>100781</v>
      </c>
      <c r="D30" s="74">
        <v>100781</v>
      </c>
      <c r="E30" s="74">
        <f>E31+E33</f>
        <v>111422.07</v>
      </c>
      <c r="F30" s="74">
        <f t="shared" si="2"/>
        <v>134.23137700739466</v>
      </c>
      <c r="G30" s="75">
        <f>E30/D30*100</f>
        <v>110.55860727716535</v>
      </c>
    </row>
    <row r="31" spans="1:7" ht="25.5" x14ac:dyDescent="0.2">
      <c r="A31" s="78" t="s">
        <v>54</v>
      </c>
      <c r="B31" s="74">
        <f>B32</f>
        <v>81816.240000000005</v>
      </c>
      <c r="C31" s="74"/>
      <c r="D31" s="74"/>
      <c r="E31" s="74">
        <f>E32</f>
        <v>110364.72</v>
      </c>
      <c r="F31" s="74">
        <f t="shared" si="2"/>
        <v>134.89341480371132</v>
      </c>
      <c r="G31" s="79"/>
    </row>
    <row r="32" spans="1:7" x14ac:dyDescent="0.2">
      <c r="A32" s="80" t="s">
        <v>55</v>
      </c>
      <c r="B32" s="30">
        <v>81816.240000000005</v>
      </c>
      <c r="C32" s="81"/>
      <c r="D32" s="81"/>
      <c r="E32" s="30">
        <v>110364.72</v>
      </c>
      <c r="F32" s="30">
        <f>E32/B32*100</f>
        <v>134.89341480371132</v>
      </c>
      <c r="G32" s="82"/>
    </row>
    <row r="33" spans="1:7" ht="38.25" x14ac:dyDescent="0.2">
      <c r="A33" s="78" t="s">
        <v>56</v>
      </c>
      <c r="B33" s="74">
        <f>B34+B35</f>
        <v>1191.23</v>
      </c>
      <c r="C33" s="74"/>
      <c r="D33" s="74"/>
      <c r="E33" s="74">
        <f>E34+E35</f>
        <v>1057.3499999999999</v>
      </c>
      <c r="F33" s="30">
        <f t="shared" si="2"/>
        <v>88.761196410432902</v>
      </c>
      <c r="G33" s="79"/>
    </row>
    <row r="34" spans="1:7" x14ac:dyDescent="0.2">
      <c r="A34" s="80" t="s">
        <v>57</v>
      </c>
      <c r="B34" s="30">
        <v>0</v>
      </c>
      <c r="C34" s="81"/>
      <c r="D34" s="81"/>
      <c r="E34" s="30">
        <v>276.10000000000002</v>
      </c>
      <c r="F34" s="30"/>
      <c r="G34" s="82"/>
    </row>
    <row r="35" spans="1:7" x14ac:dyDescent="0.2">
      <c r="A35" s="80" t="s">
        <v>58</v>
      </c>
      <c r="B35" s="30">
        <v>1191.23</v>
      </c>
      <c r="C35" s="81"/>
      <c r="D35" s="81"/>
      <c r="E35" s="30">
        <v>781.25</v>
      </c>
      <c r="F35" s="30">
        <f t="shared" si="2"/>
        <v>65.583472545184378</v>
      </c>
      <c r="G35" s="82"/>
    </row>
    <row r="36" spans="1:7" ht="25.5" x14ac:dyDescent="0.2">
      <c r="A36" s="77" t="s">
        <v>59</v>
      </c>
      <c r="B36" s="74">
        <f>B37+B40</f>
        <v>5558304.5099999998</v>
      </c>
      <c r="C36" s="74">
        <v>6835853</v>
      </c>
      <c r="D36" s="74">
        <v>6835853</v>
      </c>
      <c r="E36" s="74">
        <f>E37+E40</f>
        <v>7492243.3700000001</v>
      </c>
      <c r="F36" s="74">
        <f t="shared" ref="F36:F46" si="3">E36/B36*100</f>
        <v>134.79368315500946</v>
      </c>
      <c r="G36" s="75">
        <f>E36/D36*100</f>
        <v>109.60217210639259</v>
      </c>
    </row>
    <row r="37" spans="1:7" ht="39.75" customHeight="1" x14ac:dyDescent="0.2">
      <c r="A37" s="78" t="s">
        <v>60</v>
      </c>
      <c r="B37" s="74">
        <f>B38+B39</f>
        <v>413303</v>
      </c>
      <c r="C37" s="74"/>
      <c r="D37" s="74"/>
      <c r="E37" s="74">
        <f>E38+E39</f>
        <v>704490.87</v>
      </c>
      <c r="F37" s="74">
        <f t="shared" si="3"/>
        <v>170.45384862921392</v>
      </c>
      <c r="G37" s="79"/>
    </row>
    <row r="38" spans="1:7" ht="25.5" x14ac:dyDescent="0.2">
      <c r="A38" s="80" t="s">
        <v>61</v>
      </c>
      <c r="B38" s="30">
        <v>36014</v>
      </c>
      <c r="C38" s="81"/>
      <c r="D38" s="81"/>
      <c r="E38" s="30">
        <v>169029.87</v>
      </c>
      <c r="F38" s="30">
        <f t="shared" si="3"/>
        <v>469.34489365246844</v>
      </c>
      <c r="G38" s="82"/>
    </row>
    <row r="39" spans="1:7" ht="25.5" x14ac:dyDescent="0.2">
      <c r="A39" s="80" t="s">
        <v>62</v>
      </c>
      <c r="B39" s="30">
        <v>377289</v>
      </c>
      <c r="C39" s="81"/>
      <c r="D39" s="81"/>
      <c r="E39" s="30">
        <v>535461</v>
      </c>
      <c r="F39" s="30">
        <f t="shared" si="3"/>
        <v>141.92330017572738</v>
      </c>
      <c r="G39" s="82"/>
    </row>
    <row r="40" spans="1:7" ht="25.5" x14ac:dyDescent="0.2">
      <c r="A40" s="78" t="s">
        <v>63</v>
      </c>
      <c r="B40" s="74">
        <f>B41</f>
        <v>5145001.51</v>
      </c>
      <c r="C40" s="74"/>
      <c r="D40" s="74"/>
      <c r="E40" s="74">
        <f>E41</f>
        <v>6787752.5</v>
      </c>
      <c r="F40" s="74">
        <f t="shared" si="3"/>
        <v>131.92906720837874</v>
      </c>
      <c r="G40" s="79"/>
    </row>
    <row r="41" spans="1:7" x14ac:dyDescent="0.2">
      <c r="A41" s="80" t="s">
        <v>64</v>
      </c>
      <c r="B41" s="30">
        <v>5145001.51</v>
      </c>
      <c r="C41" s="81"/>
      <c r="D41" s="81"/>
      <c r="E41" s="30">
        <v>6787752.5</v>
      </c>
      <c r="F41" s="30">
        <f t="shared" si="3"/>
        <v>131.92906720837874</v>
      </c>
      <c r="G41" s="82"/>
    </row>
    <row r="42" spans="1:7" x14ac:dyDescent="0.2">
      <c r="A42" s="77" t="s">
        <v>65</v>
      </c>
      <c r="B42" s="74">
        <f>B43</f>
        <v>2958.96</v>
      </c>
      <c r="C42" s="74">
        <v>1500</v>
      </c>
      <c r="D42" s="74">
        <v>1500</v>
      </c>
      <c r="E42" s="74">
        <f>E43</f>
        <v>1282.4100000000001</v>
      </c>
      <c r="F42" s="74">
        <f t="shared" si="3"/>
        <v>43.339889690972505</v>
      </c>
      <c r="G42" s="75">
        <f>E42/D42*100</f>
        <v>85.494</v>
      </c>
    </row>
    <row r="43" spans="1:7" x14ac:dyDescent="0.2">
      <c r="A43" s="78" t="s">
        <v>66</v>
      </c>
      <c r="B43" s="74">
        <f>B44</f>
        <v>2958.96</v>
      </c>
      <c r="C43" s="74"/>
      <c r="D43" s="74"/>
      <c r="E43" s="74">
        <f>E44</f>
        <v>1282.4100000000001</v>
      </c>
      <c r="F43" s="74">
        <f t="shared" si="3"/>
        <v>43.339889690972505</v>
      </c>
      <c r="G43" s="79"/>
    </row>
    <row r="44" spans="1:7" x14ac:dyDescent="0.2">
      <c r="A44" s="80" t="s">
        <v>67</v>
      </c>
      <c r="B44" s="30">
        <v>2958.96</v>
      </c>
      <c r="C44" s="81"/>
      <c r="D44" s="81"/>
      <c r="E44" s="30">
        <v>1282.4100000000001</v>
      </c>
      <c r="F44" s="30">
        <f t="shared" si="3"/>
        <v>43.339889690972505</v>
      </c>
      <c r="G44" s="82"/>
    </row>
    <row r="45" spans="1:7" x14ac:dyDescent="0.2">
      <c r="A45" s="56" t="s">
        <v>18</v>
      </c>
      <c r="B45" s="57">
        <f>B46</f>
        <v>1350</v>
      </c>
      <c r="C45" s="57">
        <f>C46</f>
        <v>1000</v>
      </c>
      <c r="D45" s="57">
        <v>1000</v>
      </c>
      <c r="E45" s="57">
        <f>E46</f>
        <v>0</v>
      </c>
      <c r="F45" s="57">
        <f t="shared" si="3"/>
        <v>0</v>
      </c>
      <c r="G45" s="76">
        <f>E45/D45*100</f>
        <v>0</v>
      </c>
    </row>
    <row r="46" spans="1:7" ht="25.5" x14ac:dyDescent="0.2">
      <c r="A46" s="77" t="s">
        <v>68</v>
      </c>
      <c r="B46" s="74">
        <f>B47+B49</f>
        <v>1350</v>
      </c>
      <c r="C46" s="74">
        <v>1000</v>
      </c>
      <c r="D46" s="74">
        <v>1000</v>
      </c>
      <c r="E46" s="74">
        <f>E47+E49</f>
        <v>0</v>
      </c>
      <c r="F46" s="74">
        <f t="shared" si="3"/>
        <v>0</v>
      </c>
      <c r="G46" s="75">
        <f>E46/D46*100</f>
        <v>0</v>
      </c>
    </row>
    <row r="47" spans="1:7" x14ac:dyDescent="0.2">
      <c r="A47" s="78" t="s">
        <v>69</v>
      </c>
      <c r="B47" s="74">
        <f>B48</f>
        <v>0</v>
      </c>
      <c r="C47" s="74"/>
      <c r="D47" s="74"/>
      <c r="E47" s="74">
        <f>E48</f>
        <v>0</v>
      </c>
      <c r="F47" s="74"/>
      <c r="G47" s="79"/>
    </row>
    <row r="48" spans="1:7" x14ac:dyDescent="0.2">
      <c r="A48" s="80" t="s">
        <v>70</v>
      </c>
      <c r="B48" s="30">
        <v>0</v>
      </c>
      <c r="C48" s="81"/>
      <c r="D48" s="81"/>
      <c r="E48" s="30">
        <v>0</v>
      </c>
      <c r="F48" s="30"/>
      <c r="G48" s="82"/>
    </row>
    <row r="49" spans="1:7" x14ac:dyDescent="0.2">
      <c r="A49" s="78" t="s">
        <v>71</v>
      </c>
      <c r="B49" s="74">
        <f>B50</f>
        <v>1350</v>
      </c>
      <c r="C49" s="74"/>
      <c r="D49" s="74"/>
      <c r="E49" s="74">
        <f>E50</f>
        <v>0</v>
      </c>
      <c r="F49" s="74"/>
      <c r="G49" s="79"/>
    </row>
    <row r="50" spans="1:7" ht="13.5" thickBot="1" x14ac:dyDescent="0.25">
      <c r="A50" s="83" t="s">
        <v>72</v>
      </c>
      <c r="B50" s="84">
        <v>1350</v>
      </c>
      <c r="C50" s="85"/>
      <c r="D50" s="85"/>
      <c r="E50" s="84">
        <v>0</v>
      </c>
      <c r="F50" s="84"/>
      <c r="G50" s="86"/>
    </row>
    <row r="51" spans="1:7" ht="12" customHeight="1" x14ac:dyDescent="0.2">
      <c r="A51" s="87"/>
      <c r="B51" s="88"/>
      <c r="C51" s="89"/>
      <c r="D51" s="89"/>
      <c r="E51" s="88"/>
      <c r="F51" s="88"/>
      <c r="G51" s="90"/>
    </row>
    <row r="52" spans="1:7" ht="12" customHeight="1" thickBot="1" x14ac:dyDescent="0.25">
      <c r="A52" s="91"/>
      <c r="B52" s="92"/>
      <c r="C52" s="93"/>
      <c r="D52" s="93"/>
      <c r="E52" s="92"/>
      <c r="F52" s="92"/>
      <c r="G52" s="94"/>
    </row>
    <row r="53" spans="1:7" ht="15.75" customHeight="1" x14ac:dyDescent="0.2">
      <c r="A53" s="95" t="s">
        <v>73</v>
      </c>
      <c r="B53" s="96">
        <f>B54+B104</f>
        <v>5674527.6699999999</v>
      </c>
      <c r="C53" s="96">
        <f>C54+C104</f>
        <v>7206371</v>
      </c>
      <c r="D53" s="96">
        <f>D54+D104</f>
        <v>7206371</v>
      </c>
      <c r="E53" s="96">
        <f>E54+E104</f>
        <v>7471378.8400000008</v>
      </c>
      <c r="F53" s="96">
        <f t="shared" ref="F53:F63" si="4">E53/B53*100</f>
        <v>131.66521117695072</v>
      </c>
      <c r="G53" s="97">
        <f>E53/D53*100</f>
        <v>103.67741044695036</v>
      </c>
    </row>
    <row r="54" spans="1:7" x14ac:dyDescent="0.2">
      <c r="A54" s="56" t="s">
        <v>20</v>
      </c>
      <c r="B54" s="98">
        <f>B55+B65+B96+B101</f>
        <v>5280129.7</v>
      </c>
      <c r="C54" s="98">
        <f>C55+C65+C96+C101</f>
        <v>6657568</v>
      </c>
      <c r="D54" s="98">
        <f>D55+D65+D96+D101</f>
        <v>6657568</v>
      </c>
      <c r="E54" s="98">
        <f>E55+E65+E96+E101</f>
        <v>6926275.9000000004</v>
      </c>
      <c r="F54" s="98">
        <f t="shared" si="4"/>
        <v>131.17624553805942</v>
      </c>
      <c r="G54" s="99">
        <f>E54/D54*100</f>
        <v>104.03612700613797</v>
      </c>
    </row>
    <row r="55" spans="1:7" x14ac:dyDescent="0.2">
      <c r="A55" s="77" t="s">
        <v>74</v>
      </c>
      <c r="B55" s="74">
        <f>B56+B60+B62</f>
        <v>4385131.91</v>
      </c>
      <c r="C55" s="74">
        <v>5615197</v>
      </c>
      <c r="D55" s="74">
        <v>5615197</v>
      </c>
      <c r="E55" s="74">
        <f>E56+E60+E62</f>
        <v>5869380.4300000006</v>
      </c>
      <c r="F55" s="74">
        <f t="shared" si="4"/>
        <v>133.84729468719678</v>
      </c>
      <c r="G55" s="75">
        <f>E55/D55*100</f>
        <v>104.52670547444731</v>
      </c>
    </row>
    <row r="56" spans="1:7" x14ac:dyDescent="0.2">
      <c r="A56" s="78" t="s">
        <v>75</v>
      </c>
      <c r="B56" s="74">
        <f>SUM(B57:B59)</f>
        <v>3790673.51</v>
      </c>
      <c r="C56" s="74"/>
      <c r="D56" s="74"/>
      <c r="E56" s="74">
        <f>SUM(E57:E59)</f>
        <v>5062787.4800000004</v>
      </c>
      <c r="F56" s="74">
        <f t="shared" si="4"/>
        <v>133.55904871902305</v>
      </c>
      <c r="G56" s="79"/>
    </row>
    <row r="57" spans="1:7" x14ac:dyDescent="0.2">
      <c r="A57" s="80" t="s">
        <v>76</v>
      </c>
      <c r="B57" s="30">
        <v>3225513.5</v>
      </c>
      <c r="C57" s="81"/>
      <c r="D57" s="81"/>
      <c r="E57" s="30">
        <v>4718515.99</v>
      </c>
      <c r="F57" s="30">
        <f t="shared" si="4"/>
        <v>146.28728076940308</v>
      </c>
      <c r="G57" s="82"/>
    </row>
    <row r="58" spans="1:7" x14ac:dyDescent="0.2">
      <c r="A58" s="80" t="s">
        <v>77</v>
      </c>
      <c r="B58" s="30">
        <v>129242.57</v>
      </c>
      <c r="C58" s="81"/>
      <c r="D58" s="81"/>
      <c r="E58" s="30">
        <v>265995.32</v>
      </c>
      <c r="F58" s="30">
        <f t="shared" si="4"/>
        <v>205.81091818276286</v>
      </c>
      <c r="G58" s="82"/>
    </row>
    <row r="59" spans="1:7" x14ac:dyDescent="0.2">
      <c r="A59" s="80" t="s">
        <v>78</v>
      </c>
      <c r="B59" s="30">
        <v>435917.44</v>
      </c>
      <c r="C59" s="81"/>
      <c r="D59" s="81"/>
      <c r="E59" s="30">
        <v>78276.17</v>
      </c>
      <c r="F59" s="30">
        <f t="shared" si="4"/>
        <v>17.956650231750302</v>
      </c>
      <c r="G59" s="82"/>
    </row>
    <row r="60" spans="1:7" x14ac:dyDescent="0.2">
      <c r="A60" s="78" t="s">
        <v>79</v>
      </c>
      <c r="B60" s="74">
        <f>B61</f>
        <v>143927.56</v>
      </c>
      <c r="C60" s="74"/>
      <c r="D60" s="74"/>
      <c r="E60" s="74">
        <f>E61</f>
        <v>194179.24</v>
      </c>
      <c r="F60" s="74">
        <f t="shared" si="4"/>
        <v>134.91456396537259</v>
      </c>
      <c r="G60" s="79"/>
    </row>
    <row r="61" spans="1:7" x14ac:dyDescent="0.2">
      <c r="A61" s="80" t="s">
        <v>80</v>
      </c>
      <c r="B61" s="30">
        <v>143927.56</v>
      </c>
      <c r="C61" s="81"/>
      <c r="D61" s="81"/>
      <c r="E61" s="30">
        <v>194179.24</v>
      </c>
      <c r="F61" s="30">
        <f t="shared" si="4"/>
        <v>134.91456396537259</v>
      </c>
      <c r="G61" s="82"/>
    </row>
    <row r="62" spans="1:7" x14ac:dyDescent="0.2">
      <c r="A62" s="78" t="s">
        <v>81</v>
      </c>
      <c r="B62" s="74">
        <f>B63+B64</f>
        <v>450530.84</v>
      </c>
      <c r="C62" s="74"/>
      <c r="D62" s="74"/>
      <c r="E62" s="74">
        <f>E63+E64</f>
        <v>612413.71</v>
      </c>
      <c r="F62" s="74">
        <f t="shared" si="4"/>
        <v>135.93158461693764</v>
      </c>
      <c r="G62" s="79"/>
    </row>
    <row r="63" spans="1:7" x14ac:dyDescent="0.2">
      <c r="A63" s="80" t="s">
        <v>82</v>
      </c>
      <c r="B63" s="30">
        <v>450530.84</v>
      </c>
      <c r="C63" s="81"/>
      <c r="D63" s="81"/>
      <c r="E63" s="30">
        <v>612413.71</v>
      </c>
      <c r="F63" s="30">
        <f t="shared" si="4"/>
        <v>135.93158461693764</v>
      </c>
      <c r="G63" s="82"/>
    </row>
    <row r="64" spans="1:7" ht="25.5" x14ac:dyDescent="0.2">
      <c r="A64" s="80" t="s">
        <v>83</v>
      </c>
      <c r="B64" s="30">
        <v>0</v>
      </c>
      <c r="C64" s="81"/>
      <c r="D64" s="81"/>
      <c r="E64" s="30">
        <v>0</v>
      </c>
      <c r="F64" s="30"/>
      <c r="G64" s="82"/>
    </row>
    <row r="65" spans="1:7" x14ac:dyDescent="0.2">
      <c r="A65" s="77" t="s">
        <v>84</v>
      </c>
      <c r="B65" s="74">
        <f>B66+B70+B77+B87+B89</f>
        <v>867827.93</v>
      </c>
      <c r="C65" s="74">
        <v>1025516</v>
      </c>
      <c r="D65" s="74">
        <v>1025516</v>
      </c>
      <c r="E65" s="74">
        <f>E66+E70+E77+E87+E89</f>
        <v>1047240.8600000001</v>
      </c>
      <c r="F65" s="74">
        <f t="shared" ref="F65:F93" si="5">E65/B65*100</f>
        <v>120.67379071332725</v>
      </c>
      <c r="G65" s="75">
        <f>E65/D65*100</f>
        <v>102.11843208687139</v>
      </c>
    </row>
    <row r="66" spans="1:7" ht="15.75" customHeight="1" x14ac:dyDescent="0.2">
      <c r="A66" s="78" t="s">
        <v>85</v>
      </c>
      <c r="B66" s="74">
        <f>B67+B68+B69</f>
        <v>222966.78000000003</v>
      </c>
      <c r="C66" s="74"/>
      <c r="D66" s="74"/>
      <c r="E66" s="74">
        <f>SUM(E67:E69)</f>
        <v>255721.99</v>
      </c>
      <c r="F66" s="74">
        <f t="shared" si="5"/>
        <v>114.6906234193273</v>
      </c>
      <c r="G66" s="79"/>
    </row>
    <row r="67" spans="1:7" x14ac:dyDescent="0.2">
      <c r="A67" s="80" t="s">
        <v>86</v>
      </c>
      <c r="B67" s="30">
        <v>2291.98</v>
      </c>
      <c r="C67" s="81"/>
      <c r="D67" s="81"/>
      <c r="E67" s="30">
        <v>8553.3700000000008</v>
      </c>
      <c r="F67" s="30">
        <f t="shared" si="5"/>
        <v>373.1869388040036</v>
      </c>
      <c r="G67" s="82"/>
    </row>
    <row r="68" spans="1:7" ht="25.5" x14ac:dyDescent="0.2">
      <c r="A68" s="80" t="s">
        <v>87</v>
      </c>
      <c r="B68" s="30">
        <v>214828.29</v>
      </c>
      <c r="C68" s="81"/>
      <c r="D68" s="81"/>
      <c r="E68" s="30">
        <v>229843.34</v>
      </c>
      <c r="F68" s="30">
        <f t="shared" si="5"/>
        <v>106.98932621955888</v>
      </c>
      <c r="G68" s="82"/>
    </row>
    <row r="69" spans="1:7" x14ac:dyDescent="0.2">
      <c r="A69" s="80" t="s">
        <v>88</v>
      </c>
      <c r="B69" s="30">
        <v>5846.51</v>
      </c>
      <c r="C69" s="81"/>
      <c r="D69" s="81"/>
      <c r="E69" s="30">
        <v>17325.28</v>
      </c>
      <c r="F69" s="30">
        <f t="shared" si="5"/>
        <v>296.33542061845441</v>
      </c>
      <c r="G69" s="82"/>
    </row>
    <row r="70" spans="1:7" ht="14.25" customHeight="1" x14ac:dyDescent="0.2">
      <c r="A70" s="78" t="s">
        <v>89</v>
      </c>
      <c r="B70" s="74">
        <f>SUM(B71:B76)</f>
        <v>438859.41</v>
      </c>
      <c r="C70" s="74"/>
      <c r="D70" s="74"/>
      <c r="E70" s="74">
        <f>SUM(E71:E76)</f>
        <v>492696.76999999996</v>
      </c>
      <c r="F70" s="74">
        <f t="shared" si="5"/>
        <v>112.26756422973818</v>
      </c>
      <c r="G70" s="79"/>
    </row>
    <row r="71" spans="1:7" x14ac:dyDescent="0.2">
      <c r="A71" s="80" t="s">
        <v>90</v>
      </c>
      <c r="B71" s="30">
        <v>18812.650000000001</v>
      </c>
      <c r="C71" s="81"/>
      <c r="D71" s="81"/>
      <c r="E71" s="30">
        <v>22213.35</v>
      </c>
      <c r="F71" s="30">
        <f t="shared" si="5"/>
        <v>118.07666649834019</v>
      </c>
      <c r="G71" s="82"/>
    </row>
    <row r="72" spans="1:7" x14ac:dyDescent="0.2">
      <c r="A72" s="80" t="s">
        <v>91</v>
      </c>
      <c r="B72" s="30">
        <v>68102.55</v>
      </c>
      <c r="C72" s="81"/>
      <c r="D72" s="81"/>
      <c r="E72" s="30">
        <v>80192.710000000006</v>
      </c>
      <c r="F72" s="30">
        <f t="shared" si="5"/>
        <v>117.75287415816295</v>
      </c>
      <c r="G72" s="82"/>
    </row>
    <row r="73" spans="1:7" x14ac:dyDescent="0.2">
      <c r="A73" s="80" t="s">
        <v>92</v>
      </c>
      <c r="B73" s="30">
        <v>257430.39999999999</v>
      </c>
      <c r="C73" s="81"/>
      <c r="D73" s="81"/>
      <c r="E73" s="30">
        <v>266713.78999999998</v>
      </c>
      <c r="F73" s="30">
        <f t="shared" si="5"/>
        <v>103.60617471751587</v>
      </c>
      <c r="G73" s="82"/>
    </row>
    <row r="74" spans="1:7" ht="25.5" x14ac:dyDescent="0.2">
      <c r="A74" s="80" t="s">
        <v>93</v>
      </c>
      <c r="B74" s="30">
        <v>43604.97</v>
      </c>
      <c r="C74" s="81"/>
      <c r="D74" s="81"/>
      <c r="E74" s="30">
        <v>72734.87</v>
      </c>
      <c r="F74" s="30">
        <f t="shared" si="5"/>
        <v>166.80408219521766</v>
      </c>
      <c r="G74" s="82"/>
    </row>
    <row r="75" spans="1:7" x14ac:dyDescent="0.2">
      <c r="A75" s="80" t="s">
        <v>94</v>
      </c>
      <c r="B75" s="30">
        <v>24412.080000000002</v>
      </c>
      <c r="C75" s="81"/>
      <c r="D75" s="81"/>
      <c r="E75" s="30">
        <v>21711.56</v>
      </c>
      <c r="F75" s="30">
        <f t="shared" si="5"/>
        <v>88.937771791670343</v>
      </c>
      <c r="G75" s="82"/>
    </row>
    <row r="76" spans="1:7" x14ac:dyDescent="0.2">
      <c r="A76" s="80" t="s">
        <v>95</v>
      </c>
      <c r="B76" s="30">
        <v>26496.76</v>
      </c>
      <c r="C76" s="81"/>
      <c r="D76" s="81"/>
      <c r="E76" s="30">
        <v>29130.49</v>
      </c>
      <c r="F76" s="30">
        <f t="shared" si="5"/>
        <v>109.93981905712246</v>
      </c>
      <c r="G76" s="82"/>
    </row>
    <row r="77" spans="1:7" x14ac:dyDescent="0.2">
      <c r="A77" s="78" t="s">
        <v>96</v>
      </c>
      <c r="B77" s="74">
        <f>SUM(B78:B86)</f>
        <v>165711.84000000003</v>
      </c>
      <c r="C77" s="74"/>
      <c r="D77" s="74"/>
      <c r="E77" s="74">
        <f>SUM(E78:E86)</f>
        <v>243607.61999999997</v>
      </c>
      <c r="F77" s="74">
        <f t="shared" si="5"/>
        <v>147.00676789298817</v>
      </c>
      <c r="G77" s="79"/>
    </row>
    <row r="78" spans="1:7" x14ac:dyDescent="0.2">
      <c r="A78" s="80" t="s">
        <v>97</v>
      </c>
      <c r="B78" s="30">
        <v>10555.62</v>
      </c>
      <c r="C78" s="81"/>
      <c r="D78" s="81"/>
      <c r="E78" s="30">
        <v>12188.17</v>
      </c>
      <c r="F78" s="30">
        <f t="shared" si="5"/>
        <v>115.46616873286457</v>
      </c>
      <c r="G78" s="82"/>
    </row>
    <row r="79" spans="1:7" ht="12.75" customHeight="1" x14ac:dyDescent="0.2">
      <c r="A79" s="80" t="s">
        <v>98</v>
      </c>
      <c r="B79" s="30">
        <v>60414.79</v>
      </c>
      <c r="C79" s="81"/>
      <c r="D79" s="81"/>
      <c r="E79" s="30">
        <v>120542.31</v>
      </c>
      <c r="F79" s="30">
        <f t="shared" si="5"/>
        <v>199.52450385079547</v>
      </c>
      <c r="G79" s="82"/>
    </row>
    <row r="80" spans="1:7" x14ac:dyDescent="0.2">
      <c r="A80" s="80" t="s">
        <v>99</v>
      </c>
      <c r="B80" s="30">
        <v>225</v>
      </c>
      <c r="C80" s="81"/>
      <c r="D80" s="81"/>
      <c r="E80" s="30">
        <v>643.75</v>
      </c>
      <c r="F80" s="30">
        <f t="shared" si="5"/>
        <v>286.11111111111114</v>
      </c>
      <c r="G80" s="82"/>
    </row>
    <row r="81" spans="1:7" x14ac:dyDescent="0.2">
      <c r="A81" s="80" t="s">
        <v>100</v>
      </c>
      <c r="B81" s="30">
        <v>11516.02</v>
      </c>
      <c r="C81" s="81"/>
      <c r="D81" s="81"/>
      <c r="E81" s="30">
        <v>13766.71</v>
      </c>
      <c r="F81" s="30">
        <f t="shared" si="5"/>
        <v>119.54399176104242</v>
      </c>
      <c r="G81" s="82"/>
    </row>
    <row r="82" spans="1:7" x14ac:dyDescent="0.2">
      <c r="A82" s="80" t="s">
        <v>101</v>
      </c>
      <c r="B82" s="30">
        <v>5954.03</v>
      </c>
      <c r="C82" s="81"/>
      <c r="D82" s="81"/>
      <c r="E82" s="30">
        <v>7580.62</v>
      </c>
      <c r="F82" s="30">
        <f t="shared" si="5"/>
        <v>127.31914350448352</v>
      </c>
      <c r="G82" s="82"/>
    </row>
    <row r="83" spans="1:7" ht="14.25" customHeight="1" x14ac:dyDescent="0.2">
      <c r="A83" s="80" t="s">
        <v>102</v>
      </c>
      <c r="B83" s="30">
        <v>2137.3000000000002</v>
      </c>
      <c r="C83" s="81"/>
      <c r="D83" s="81"/>
      <c r="E83" s="30">
        <v>4914.08</v>
      </c>
      <c r="F83" s="30">
        <f t="shared" si="5"/>
        <v>229.9199925139194</v>
      </c>
      <c r="G83" s="82"/>
    </row>
    <row r="84" spans="1:7" x14ac:dyDescent="0.2">
      <c r="A84" s="80" t="s">
        <v>103</v>
      </c>
      <c r="B84" s="30">
        <v>45716.800000000003</v>
      </c>
      <c r="C84" s="81"/>
      <c r="D84" s="81"/>
      <c r="E84" s="30">
        <v>53151.87</v>
      </c>
      <c r="F84" s="30">
        <f t="shared" si="5"/>
        <v>116.26332114233718</v>
      </c>
      <c r="G84" s="82"/>
    </row>
    <row r="85" spans="1:7" x14ac:dyDescent="0.2">
      <c r="A85" s="80" t="s">
        <v>104</v>
      </c>
      <c r="B85" s="30">
        <v>18754.39</v>
      </c>
      <c r="C85" s="81"/>
      <c r="D85" s="81"/>
      <c r="E85" s="30">
        <v>17904.330000000002</v>
      </c>
      <c r="F85" s="30">
        <f t="shared" si="5"/>
        <v>95.467407897564257</v>
      </c>
      <c r="G85" s="82"/>
    </row>
    <row r="86" spans="1:7" x14ac:dyDescent="0.2">
      <c r="A86" s="80" t="s">
        <v>105</v>
      </c>
      <c r="B86" s="30">
        <v>10437.89</v>
      </c>
      <c r="C86" s="81"/>
      <c r="D86" s="81"/>
      <c r="E86" s="30">
        <v>12915.78</v>
      </c>
      <c r="F86" s="30">
        <f t="shared" si="5"/>
        <v>123.73937644485619</v>
      </c>
      <c r="G86" s="82"/>
    </row>
    <row r="87" spans="1:7" ht="25.5" x14ac:dyDescent="0.2">
      <c r="A87" s="78" t="s">
        <v>106</v>
      </c>
      <c r="B87" s="74">
        <f>B88</f>
        <v>801.62</v>
      </c>
      <c r="C87" s="74"/>
      <c r="D87" s="74"/>
      <c r="E87" s="74">
        <f>E88</f>
        <v>1841.42</v>
      </c>
      <c r="F87" s="74">
        <f t="shared" si="5"/>
        <v>229.71233252663356</v>
      </c>
      <c r="G87" s="79"/>
    </row>
    <row r="88" spans="1:7" ht="12.75" customHeight="1" x14ac:dyDescent="0.2">
      <c r="A88" s="80" t="s">
        <v>107</v>
      </c>
      <c r="B88" s="30">
        <v>801.62</v>
      </c>
      <c r="C88" s="81"/>
      <c r="D88" s="81"/>
      <c r="E88" s="30">
        <v>1841.42</v>
      </c>
      <c r="F88" s="30">
        <f t="shared" si="5"/>
        <v>229.71233252663356</v>
      </c>
      <c r="G88" s="82"/>
    </row>
    <row r="89" spans="1:7" x14ac:dyDescent="0.2">
      <c r="A89" s="78" t="s">
        <v>108</v>
      </c>
      <c r="B89" s="74">
        <f>SUM(B90:B95)</f>
        <v>39488.28</v>
      </c>
      <c r="C89" s="74"/>
      <c r="D89" s="74"/>
      <c r="E89" s="74">
        <f>SUM(E90:E95)</f>
        <v>53373.06</v>
      </c>
      <c r="F89" s="74">
        <f t="shared" si="5"/>
        <v>135.16177458223046</v>
      </c>
      <c r="G89" s="79"/>
    </row>
    <row r="90" spans="1:7" ht="25.5" x14ac:dyDescent="0.2">
      <c r="A90" s="80" t="s">
        <v>109</v>
      </c>
      <c r="B90" s="30">
        <v>8976.93</v>
      </c>
      <c r="C90" s="81"/>
      <c r="D90" s="81"/>
      <c r="E90" s="30">
        <v>11890.39</v>
      </c>
      <c r="F90" s="30">
        <f t="shared" si="5"/>
        <v>132.45497068596947</v>
      </c>
      <c r="G90" s="82"/>
    </row>
    <row r="91" spans="1:7" x14ac:dyDescent="0.2">
      <c r="A91" s="80" t="s">
        <v>110</v>
      </c>
      <c r="B91" s="30">
        <v>28232.25</v>
      </c>
      <c r="C91" s="81"/>
      <c r="D91" s="81"/>
      <c r="E91" s="30">
        <v>29562.62</v>
      </c>
      <c r="F91" s="30">
        <f t="shared" si="5"/>
        <v>104.71223512118233</v>
      </c>
      <c r="G91" s="82"/>
    </row>
    <row r="92" spans="1:7" x14ac:dyDescent="0.2">
      <c r="A92" s="80" t="s">
        <v>111</v>
      </c>
      <c r="B92" s="30">
        <v>406.29</v>
      </c>
      <c r="C92" s="81"/>
      <c r="D92" s="81"/>
      <c r="E92" s="30">
        <v>576.96</v>
      </c>
      <c r="F92" s="30">
        <f t="shared" si="5"/>
        <v>142.00694085505427</v>
      </c>
      <c r="G92" s="82"/>
    </row>
    <row r="93" spans="1:7" x14ac:dyDescent="0.2">
      <c r="A93" s="80" t="s">
        <v>112</v>
      </c>
      <c r="B93" s="30">
        <v>729.42</v>
      </c>
      <c r="C93" s="81"/>
      <c r="D93" s="81"/>
      <c r="E93" s="30">
        <v>10071.26</v>
      </c>
      <c r="F93" s="30">
        <f t="shared" si="5"/>
        <v>1380.721669271476</v>
      </c>
      <c r="G93" s="82"/>
    </row>
    <row r="94" spans="1:7" x14ac:dyDescent="0.2">
      <c r="A94" s="80" t="s">
        <v>113</v>
      </c>
      <c r="B94" s="30">
        <v>0</v>
      </c>
      <c r="C94" s="81"/>
      <c r="D94" s="81"/>
      <c r="E94" s="30">
        <v>0</v>
      </c>
      <c r="F94" s="81"/>
      <c r="G94" s="82"/>
    </row>
    <row r="95" spans="1:7" x14ac:dyDescent="0.2">
      <c r="A95" s="80" t="s">
        <v>114</v>
      </c>
      <c r="B95" s="30">
        <v>1143.3900000000001</v>
      </c>
      <c r="C95" s="81"/>
      <c r="D95" s="81"/>
      <c r="E95" s="30">
        <v>1271.83</v>
      </c>
      <c r="F95" s="30">
        <f>E95/B95*100</f>
        <v>111.23326249136338</v>
      </c>
      <c r="G95" s="82"/>
    </row>
    <row r="96" spans="1:7" x14ac:dyDescent="0.2">
      <c r="A96" s="77" t="s">
        <v>115</v>
      </c>
      <c r="B96" s="74">
        <f>B97</f>
        <v>1746.74</v>
      </c>
      <c r="C96" s="74">
        <v>5000</v>
      </c>
      <c r="D96" s="74">
        <v>5000</v>
      </c>
      <c r="E96" s="74">
        <f>E97</f>
        <v>1742.43</v>
      </c>
      <c r="F96" s="74">
        <f>E96/B96*100</f>
        <v>99.753254634347428</v>
      </c>
      <c r="G96" s="75">
        <f>E96/D96*100</f>
        <v>34.848600000000005</v>
      </c>
    </row>
    <row r="97" spans="1:7" x14ac:dyDescent="0.2">
      <c r="A97" s="78" t="s">
        <v>116</v>
      </c>
      <c r="B97" s="74">
        <f>B98+B99+B100</f>
        <v>1746.74</v>
      </c>
      <c r="C97" s="74"/>
      <c r="D97" s="74"/>
      <c r="E97" s="74">
        <f>E98+E99+E100</f>
        <v>1742.43</v>
      </c>
      <c r="F97" s="74">
        <f>E97/B97*100</f>
        <v>99.753254634347428</v>
      </c>
      <c r="G97" s="79"/>
    </row>
    <row r="98" spans="1:7" x14ac:dyDescent="0.2">
      <c r="A98" s="80" t="s">
        <v>117</v>
      </c>
      <c r="B98" s="30">
        <v>1745.36</v>
      </c>
      <c r="C98" s="81"/>
      <c r="D98" s="81"/>
      <c r="E98" s="30">
        <v>1739.18</v>
      </c>
      <c r="F98" s="74">
        <f>E98/B98*100</f>
        <v>99.645918320575717</v>
      </c>
      <c r="G98" s="82"/>
    </row>
    <row r="99" spans="1:7" ht="29.25" customHeight="1" x14ac:dyDescent="0.2">
      <c r="A99" s="80" t="s">
        <v>118</v>
      </c>
      <c r="B99" s="30">
        <v>0</v>
      </c>
      <c r="C99" s="81"/>
      <c r="D99" s="81"/>
      <c r="E99" s="30">
        <v>0</v>
      </c>
      <c r="F99" s="30"/>
      <c r="G99" s="82"/>
    </row>
    <row r="100" spans="1:7" x14ac:dyDescent="0.2">
      <c r="A100" s="80" t="s">
        <v>119</v>
      </c>
      <c r="B100" s="30">
        <v>1.38</v>
      </c>
      <c r="C100" s="81"/>
      <c r="D100" s="81"/>
      <c r="E100" s="30">
        <v>3.25</v>
      </c>
      <c r="F100" s="30">
        <f>E100/B100*100</f>
        <v>235.50724637681162</v>
      </c>
      <c r="G100" s="82"/>
    </row>
    <row r="101" spans="1:7" ht="25.5" x14ac:dyDescent="0.2">
      <c r="A101" s="77" t="s">
        <v>120</v>
      </c>
      <c r="B101" s="74">
        <f>B102</f>
        <v>25423.119999999999</v>
      </c>
      <c r="C101" s="74">
        <v>11855</v>
      </c>
      <c r="D101" s="74">
        <v>11855</v>
      </c>
      <c r="E101" s="74">
        <f>E102</f>
        <v>7912.18</v>
      </c>
      <c r="F101" s="30">
        <f>E101/B101*100</f>
        <v>31.12198660117248</v>
      </c>
      <c r="G101" s="75">
        <f>E101/D101*100</f>
        <v>66.741290594685793</v>
      </c>
    </row>
    <row r="102" spans="1:7" ht="25.5" x14ac:dyDescent="0.2">
      <c r="A102" s="78" t="s">
        <v>121</v>
      </c>
      <c r="B102" s="74">
        <f>B103</f>
        <v>25423.119999999999</v>
      </c>
      <c r="C102" s="74"/>
      <c r="D102" s="74"/>
      <c r="E102" s="74">
        <f>E103</f>
        <v>7912.18</v>
      </c>
      <c r="F102" s="30">
        <f>E102/B102*100</f>
        <v>31.12198660117248</v>
      </c>
      <c r="G102" s="79"/>
    </row>
    <row r="103" spans="1:7" x14ac:dyDescent="0.2">
      <c r="A103" s="80" t="s">
        <v>122</v>
      </c>
      <c r="B103" s="30">
        <v>25423.119999999999</v>
      </c>
      <c r="C103" s="81"/>
      <c r="D103" s="81"/>
      <c r="E103" s="30">
        <v>7912.18</v>
      </c>
      <c r="F103" s="30">
        <f>E103/B103*100</f>
        <v>31.12198660117248</v>
      </c>
      <c r="G103" s="82"/>
    </row>
    <row r="104" spans="1:7" x14ac:dyDescent="0.2">
      <c r="A104" s="56" t="s">
        <v>21</v>
      </c>
      <c r="B104" s="57">
        <f>B105+B108+B119</f>
        <v>394397.97000000003</v>
      </c>
      <c r="C104" s="57">
        <v>548803</v>
      </c>
      <c r="D104" s="57">
        <v>548803</v>
      </c>
      <c r="E104" s="57">
        <f>E105+E108+E119</f>
        <v>545102.94000000006</v>
      </c>
      <c r="F104" s="57">
        <f t="shared" ref="F104:F116" si="6">E104/B104*100</f>
        <v>138.21139596636363</v>
      </c>
      <c r="G104" s="217">
        <f>E104/D104*100</f>
        <v>99.325794501852229</v>
      </c>
    </row>
    <row r="105" spans="1:7" ht="25.5" x14ac:dyDescent="0.2">
      <c r="A105" s="77" t="s">
        <v>123</v>
      </c>
      <c r="B105" s="74">
        <f>B106</f>
        <v>491.21</v>
      </c>
      <c r="C105" s="74">
        <v>1000</v>
      </c>
      <c r="D105" s="74">
        <v>1000</v>
      </c>
      <c r="E105" s="74">
        <f>E106</f>
        <v>1031.25</v>
      </c>
      <c r="F105" s="74">
        <f t="shared" si="6"/>
        <v>209.94075853504611</v>
      </c>
      <c r="G105" s="75">
        <f>E105/D105*100</f>
        <v>103.125</v>
      </c>
    </row>
    <row r="106" spans="1:7" x14ac:dyDescent="0.2">
      <c r="A106" s="78" t="s">
        <v>124</v>
      </c>
      <c r="B106" s="74">
        <f>B107</f>
        <v>491.21</v>
      </c>
      <c r="C106" s="74"/>
      <c r="D106" s="74"/>
      <c r="E106" s="74">
        <f>E107</f>
        <v>1031.25</v>
      </c>
      <c r="F106" s="74">
        <f t="shared" si="6"/>
        <v>209.94075853504611</v>
      </c>
      <c r="G106" s="79"/>
    </row>
    <row r="107" spans="1:7" x14ac:dyDescent="0.2">
      <c r="A107" s="80" t="s">
        <v>125</v>
      </c>
      <c r="B107" s="30">
        <v>491.21</v>
      </c>
      <c r="C107" s="81"/>
      <c r="D107" s="81"/>
      <c r="E107" s="30">
        <v>1031.25</v>
      </c>
      <c r="F107" s="30">
        <f t="shared" si="6"/>
        <v>209.94075853504611</v>
      </c>
      <c r="G107" s="82"/>
    </row>
    <row r="108" spans="1:7" ht="25.5" x14ac:dyDescent="0.2">
      <c r="A108" s="77" t="s">
        <v>126</v>
      </c>
      <c r="B108" s="74">
        <f>B109+B115+B117</f>
        <v>393906.76</v>
      </c>
      <c r="C108" s="74">
        <v>538853</v>
      </c>
      <c r="D108" s="74">
        <v>538853</v>
      </c>
      <c r="E108" s="74">
        <v>535123.56000000006</v>
      </c>
      <c r="F108" s="74">
        <f t="shared" si="6"/>
        <v>135.85031137825612</v>
      </c>
      <c r="G108" s="75">
        <f>E108/D108*100</f>
        <v>99.307892876164743</v>
      </c>
    </row>
    <row r="109" spans="1:7" x14ac:dyDescent="0.2">
      <c r="A109" s="78" t="s">
        <v>127</v>
      </c>
      <c r="B109" s="74">
        <f>SUM(B110:B114)</f>
        <v>62156.759999999995</v>
      </c>
      <c r="C109" s="74"/>
      <c r="D109" s="74"/>
      <c r="E109" s="74">
        <f>E110+E111+E112+E113+E114</f>
        <v>382462.52</v>
      </c>
      <c r="F109" s="74">
        <f t="shared" si="6"/>
        <v>615.31926696307858</v>
      </c>
      <c r="G109" s="75"/>
    </row>
    <row r="110" spans="1:7" x14ac:dyDescent="0.2">
      <c r="A110" s="80" t="s">
        <v>128</v>
      </c>
      <c r="B110" s="30">
        <v>6395.34</v>
      </c>
      <c r="C110" s="81"/>
      <c r="D110" s="81"/>
      <c r="E110" s="30">
        <v>33282.94</v>
      </c>
      <c r="F110" s="30">
        <f t="shared" si="6"/>
        <v>520.42487185982293</v>
      </c>
      <c r="G110" s="82"/>
    </row>
    <row r="111" spans="1:7" x14ac:dyDescent="0.2">
      <c r="A111" s="80" t="s">
        <v>129</v>
      </c>
      <c r="B111" s="30">
        <v>3363.68</v>
      </c>
      <c r="C111" s="81"/>
      <c r="D111" s="81"/>
      <c r="E111" s="30">
        <v>60595</v>
      </c>
      <c r="F111" s="30">
        <f t="shared" si="6"/>
        <v>1801.4496028159633</v>
      </c>
      <c r="G111" s="82"/>
    </row>
    <row r="112" spans="1:7" x14ac:dyDescent="0.2">
      <c r="A112" s="80" t="s">
        <v>130</v>
      </c>
      <c r="B112" s="30">
        <v>2187</v>
      </c>
      <c r="C112" s="81"/>
      <c r="D112" s="81"/>
      <c r="E112" s="30">
        <v>0</v>
      </c>
      <c r="F112" s="30">
        <v>0</v>
      </c>
      <c r="G112" s="82"/>
    </row>
    <row r="113" spans="1:7" x14ac:dyDescent="0.2">
      <c r="A113" s="80" t="s">
        <v>131</v>
      </c>
      <c r="B113" s="30">
        <v>49602.71</v>
      </c>
      <c r="C113" s="81"/>
      <c r="D113" s="81"/>
      <c r="E113" s="30">
        <v>268134.81</v>
      </c>
      <c r="F113" s="30">
        <f t="shared" si="6"/>
        <v>540.56484010651843</v>
      </c>
      <c r="G113" s="82"/>
    </row>
    <row r="114" spans="1:7" x14ac:dyDescent="0.2">
      <c r="A114" s="80" t="s">
        <v>132</v>
      </c>
      <c r="B114" s="30">
        <v>608.03</v>
      </c>
      <c r="C114" s="81"/>
      <c r="D114" s="81"/>
      <c r="E114" s="30">
        <v>20449.77</v>
      </c>
      <c r="F114" s="30">
        <f t="shared" si="6"/>
        <v>3363.2830616910355</v>
      </c>
      <c r="G114" s="82"/>
    </row>
    <row r="115" spans="1:7" x14ac:dyDescent="0.2">
      <c r="A115" s="78" t="s">
        <v>133</v>
      </c>
      <c r="B115" s="74">
        <f>B116</f>
        <v>331750</v>
      </c>
      <c r="C115" s="74"/>
      <c r="D115" s="74"/>
      <c r="E115" s="74">
        <f>E116</f>
        <v>150786.04</v>
      </c>
      <c r="F115" s="74">
        <f t="shared" si="6"/>
        <v>45.451707611152983</v>
      </c>
      <c r="G115" s="79"/>
    </row>
    <row r="116" spans="1:7" ht="12" customHeight="1" x14ac:dyDescent="0.2">
      <c r="A116" s="80" t="s">
        <v>134</v>
      </c>
      <c r="B116" s="30">
        <v>331750</v>
      </c>
      <c r="C116" s="81"/>
      <c r="D116" s="81"/>
      <c r="E116" s="30">
        <v>150786.04</v>
      </c>
      <c r="F116" s="30">
        <f t="shared" si="6"/>
        <v>45.451707611152983</v>
      </c>
      <c r="G116" s="82"/>
    </row>
    <row r="117" spans="1:7" x14ac:dyDescent="0.2">
      <c r="A117" s="78" t="s">
        <v>135</v>
      </c>
      <c r="B117" s="74">
        <f>B118</f>
        <v>0</v>
      </c>
      <c r="C117" s="74"/>
      <c r="D117" s="74"/>
      <c r="E117" s="74">
        <f>E118</f>
        <v>1875</v>
      </c>
      <c r="F117" s="74">
        <v>0</v>
      </c>
      <c r="G117" s="79"/>
    </row>
    <row r="118" spans="1:7" x14ac:dyDescent="0.2">
      <c r="A118" s="80" t="s">
        <v>136</v>
      </c>
      <c r="B118" s="30">
        <v>0</v>
      </c>
      <c r="C118" s="81"/>
      <c r="D118" s="81"/>
      <c r="E118" s="30">
        <v>1875</v>
      </c>
      <c r="F118" s="81"/>
      <c r="G118" s="82"/>
    </row>
    <row r="119" spans="1:7" ht="25.5" x14ac:dyDescent="0.2">
      <c r="A119" s="77" t="s">
        <v>137</v>
      </c>
      <c r="B119" s="74">
        <f>B120</f>
        <v>0</v>
      </c>
      <c r="C119" s="74">
        <v>8950</v>
      </c>
      <c r="D119" s="74">
        <v>8950</v>
      </c>
      <c r="E119" s="74">
        <f>E120</f>
        <v>8948.1299999999992</v>
      </c>
      <c r="F119" s="74">
        <v>0</v>
      </c>
      <c r="G119" s="75">
        <f>E119/D119*100</f>
        <v>99.979106145251379</v>
      </c>
    </row>
    <row r="120" spans="1:7" ht="15.75" customHeight="1" x14ac:dyDescent="0.2">
      <c r="A120" s="78" t="s">
        <v>138</v>
      </c>
      <c r="B120" s="74">
        <f>B121</f>
        <v>0</v>
      </c>
      <c r="C120" s="74"/>
      <c r="D120" s="74"/>
      <c r="E120" s="74">
        <f>E121</f>
        <v>8948.1299999999992</v>
      </c>
      <c r="F120" s="74">
        <v>0</v>
      </c>
      <c r="G120" s="79"/>
    </row>
    <row r="121" spans="1:7" ht="13.5" thickBot="1" x14ac:dyDescent="0.25">
      <c r="A121" s="119" t="s">
        <v>139</v>
      </c>
      <c r="B121" s="259">
        <v>0</v>
      </c>
      <c r="C121" s="101"/>
      <c r="D121" s="101"/>
      <c r="E121" s="100">
        <v>8948.1299999999992</v>
      </c>
      <c r="F121" s="100">
        <v>0</v>
      </c>
      <c r="G121" s="102"/>
    </row>
  </sheetData>
  <mergeCells count="6">
    <mergeCell ref="A10:G10"/>
    <mergeCell ref="A1:G1"/>
    <mergeCell ref="A2:G2"/>
    <mergeCell ref="A4:G4"/>
    <mergeCell ref="A6:G6"/>
    <mergeCell ref="A8:G8"/>
  </mergeCells>
  <pageMargins left="0.7" right="0.7" top="0.75" bottom="0.75" header="0.3" footer="0.3"/>
  <pageSetup paperSize="9" scale="9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C876F-378B-44B4-9060-CD01D5FBB7BF}">
  <dimension ref="A2:G35"/>
  <sheetViews>
    <sheetView workbookViewId="0">
      <selection activeCell="A25" sqref="A25"/>
    </sheetView>
  </sheetViews>
  <sheetFormatPr defaultRowHeight="11.25" x14ac:dyDescent="0.15"/>
  <cols>
    <col min="1" max="1" width="41.7109375" style="9" customWidth="1"/>
    <col min="2" max="2" width="15.7109375" style="9" customWidth="1"/>
    <col min="3" max="3" width="14.28515625" style="9" customWidth="1"/>
    <col min="4" max="4" width="14" style="9" customWidth="1"/>
    <col min="5" max="5" width="15.85546875" style="9" customWidth="1"/>
    <col min="6" max="6" width="13.7109375" style="9" customWidth="1"/>
    <col min="7" max="7" width="13.5703125" style="9" customWidth="1"/>
    <col min="8" max="16384" width="9.140625" style="9"/>
  </cols>
  <sheetData>
    <row r="2" spans="1:7" s="103" customFormat="1" ht="15.75" x14ac:dyDescent="0.25">
      <c r="A2" s="269" t="s">
        <v>220</v>
      </c>
      <c r="B2" s="269"/>
      <c r="C2" s="269"/>
      <c r="D2" s="269"/>
      <c r="E2" s="269"/>
      <c r="F2" s="269"/>
      <c r="G2" s="269"/>
    </row>
    <row r="3" spans="1:7" s="103" customFormat="1" ht="16.5" thickBot="1" x14ac:dyDescent="0.3">
      <c r="A3" s="104"/>
      <c r="B3" s="104"/>
      <c r="C3" s="104"/>
      <c r="D3" s="104"/>
      <c r="E3" s="104"/>
      <c r="F3" s="104"/>
      <c r="G3" s="104"/>
    </row>
    <row r="4" spans="1:7" ht="39" thickBot="1" x14ac:dyDescent="0.2">
      <c r="A4" s="218" t="s">
        <v>140</v>
      </c>
      <c r="B4" s="105" t="s">
        <v>8</v>
      </c>
      <c r="C4" s="105" t="s">
        <v>9</v>
      </c>
      <c r="D4" s="105" t="s">
        <v>10</v>
      </c>
      <c r="E4" s="11" t="s">
        <v>141</v>
      </c>
      <c r="F4" s="105" t="s">
        <v>142</v>
      </c>
      <c r="G4" s="106" t="s">
        <v>12</v>
      </c>
    </row>
    <row r="5" spans="1:7" x14ac:dyDescent="0.15">
      <c r="A5" s="107">
        <v>1</v>
      </c>
      <c r="B5" s="108">
        <v>2</v>
      </c>
      <c r="C5" s="109">
        <v>3</v>
      </c>
      <c r="D5" s="108">
        <v>4</v>
      </c>
      <c r="E5" s="109">
        <v>5</v>
      </c>
      <c r="F5" s="108" t="s">
        <v>13</v>
      </c>
      <c r="G5" s="110" t="s">
        <v>14</v>
      </c>
    </row>
    <row r="6" spans="1:7" s="19" customFormat="1" ht="12.75" x14ac:dyDescent="0.2">
      <c r="A6" s="24" t="s">
        <v>38</v>
      </c>
      <c r="B6" s="74">
        <f>B7+B9+B11+B14+B17+B19</f>
        <v>5694899.5500000007</v>
      </c>
      <c r="C6" s="74">
        <f>C7+C9+C11+C14+C17+C19</f>
        <v>7170382</v>
      </c>
      <c r="D6" s="74">
        <f>D7+D9+D11+D14+D17+D19</f>
        <v>7170382</v>
      </c>
      <c r="E6" s="74">
        <f>E7+E9+E11+E14+E17+E19</f>
        <v>7829391.2999999998</v>
      </c>
      <c r="F6" s="74">
        <f t="shared" ref="F6:F35" si="0">E6/B6*100</f>
        <v>137.48076206190501</v>
      </c>
      <c r="G6" s="75">
        <f t="shared" ref="G6:G15" si="1">E6/D6*100</f>
        <v>109.19071396754036</v>
      </c>
    </row>
    <row r="7" spans="1:7" ht="12.75" x14ac:dyDescent="0.2">
      <c r="A7" s="80" t="s">
        <v>143</v>
      </c>
      <c r="B7" s="30">
        <v>218201</v>
      </c>
      <c r="C7" s="30">
        <f>C8</f>
        <v>240751</v>
      </c>
      <c r="D7" s="30">
        <f>D8</f>
        <v>240751</v>
      </c>
      <c r="E7" s="111">
        <f>E8</f>
        <v>239509.87</v>
      </c>
      <c r="F7" s="30">
        <f t="shared" si="0"/>
        <v>109.76570684827291</v>
      </c>
      <c r="G7" s="112">
        <f t="shared" si="1"/>
        <v>99.484475661575658</v>
      </c>
    </row>
    <row r="8" spans="1:7" ht="12.75" x14ac:dyDescent="0.2">
      <c r="A8" s="80" t="s">
        <v>144</v>
      </c>
      <c r="B8" s="30">
        <v>218201</v>
      </c>
      <c r="C8" s="30">
        <v>240751</v>
      </c>
      <c r="D8" s="30">
        <v>240751</v>
      </c>
      <c r="E8" s="111">
        <v>239509.87</v>
      </c>
      <c r="F8" s="30">
        <f t="shared" si="0"/>
        <v>109.76570684827291</v>
      </c>
      <c r="G8" s="112">
        <f t="shared" si="1"/>
        <v>99.484475661575658</v>
      </c>
    </row>
    <row r="9" spans="1:7" ht="12.75" x14ac:dyDescent="0.2">
      <c r="A9" s="80" t="s">
        <v>145</v>
      </c>
      <c r="B9" s="30">
        <f>B10</f>
        <v>90949.07</v>
      </c>
      <c r="C9" s="30">
        <f>C10</f>
        <v>156228</v>
      </c>
      <c r="D9" s="30">
        <f>D10</f>
        <v>156228</v>
      </c>
      <c r="E9" s="30">
        <f>E10</f>
        <v>167685.76000000001</v>
      </c>
      <c r="F9" s="30">
        <f t="shared" si="0"/>
        <v>184.37325417401189</v>
      </c>
      <c r="G9" s="112">
        <f t="shared" si="1"/>
        <v>107.33399902706302</v>
      </c>
    </row>
    <row r="10" spans="1:7" ht="12.75" x14ac:dyDescent="0.2">
      <c r="A10" s="80" t="s">
        <v>146</v>
      </c>
      <c r="B10" s="30">
        <v>90949.07</v>
      </c>
      <c r="C10" s="30">
        <v>156228</v>
      </c>
      <c r="D10" s="30">
        <v>156228</v>
      </c>
      <c r="E10" s="30">
        <v>167685.76000000001</v>
      </c>
      <c r="F10" s="30">
        <f t="shared" si="0"/>
        <v>184.37325417401189</v>
      </c>
      <c r="G10" s="112">
        <f t="shared" si="1"/>
        <v>107.33399902706302</v>
      </c>
    </row>
    <row r="11" spans="1:7" ht="12.75" x14ac:dyDescent="0.2">
      <c r="A11" s="80" t="s">
        <v>147</v>
      </c>
      <c r="B11" s="30">
        <f>B12+B13</f>
        <v>5340103.51</v>
      </c>
      <c r="C11" s="30">
        <f>C12+C13</f>
        <v>6595102</v>
      </c>
      <c r="D11" s="30">
        <f>D12+D13</f>
        <v>6595102</v>
      </c>
      <c r="E11" s="30">
        <f>E12+E13</f>
        <v>7252733.5</v>
      </c>
      <c r="F11" s="30">
        <f t="shared" si="0"/>
        <v>135.81634675092656</v>
      </c>
      <c r="G11" s="112">
        <f t="shared" si="1"/>
        <v>109.97151370820346</v>
      </c>
    </row>
    <row r="12" spans="1:7" ht="12.75" x14ac:dyDescent="0.2">
      <c r="A12" s="80" t="s">
        <v>148</v>
      </c>
      <c r="B12" s="30">
        <v>5145001.51</v>
      </c>
      <c r="C12" s="30">
        <v>6400000</v>
      </c>
      <c r="D12" s="30">
        <v>6400000</v>
      </c>
      <c r="E12" s="30">
        <v>6787752.5</v>
      </c>
      <c r="F12" s="30">
        <f t="shared" si="0"/>
        <v>131.92906720837874</v>
      </c>
      <c r="G12" s="112">
        <f t="shared" si="1"/>
        <v>106.05863281250001</v>
      </c>
    </row>
    <row r="13" spans="1:7" ht="12.75" x14ac:dyDescent="0.2">
      <c r="A13" s="80" t="s">
        <v>149</v>
      </c>
      <c r="B13" s="30">
        <v>195102</v>
      </c>
      <c r="C13" s="30">
        <v>195102</v>
      </c>
      <c r="D13" s="30">
        <v>195102</v>
      </c>
      <c r="E13" s="111">
        <v>464981</v>
      </c>
      <c r="F13" s="30">
        <f t="shared" si="0"/>
        <v>238.32713144919069</v>
      </c>
      <c r="G13" s="112">
        <f t="shared" si="1"/>
        <v>238.32713144919069</v>
      </c>
    </row>
    <row r="14" spans="1:7" ht="12.75" x14ac:dyDescent="0.2">
      <c r="A14" s="80" t="s">
        <v>150</v>
      </c>
      <c r="B14" s="30">
        <f>B15+B16</f>
        <v>34092.410000000003</v>
      </c>
      <c r="C14" s="30">
        <f>C15+C16</f>
        <v>164520</v>
      </c>
      <c r="D14" s="30">
        <f>D15+D16</f>
        <v>164520</v>
      </c>
      <c r="E14" s="30">
        <f>E15+E16</f>
        <v>134927.12</v>
      </c>
      <c r="F14" s="30">
        <f t="shared" si="0"/>
        <v>395.76879428588353</v>
      </c>
      <c r="G14" s="112">
        <f t="shared" si="1"/>
        <v>82.012594213469484</v>
      </c>
    </row>
    <row r="15" spans="1:7" ht="12.75" x14ac:dyDescent="0.2">
      <c r="A15" s="80" t="s">
        <v>151</v>
      </c>
      <c r="B15" s="30">
        <v>6017.17</v>
      </c>
      <c r="C15" s="30">
        <v>158520</v>
      </c>
      <c r="D15" s="30">
        <v>158520</v>
      </c>
      <c r="E15" s="30">
        <v>129960.69</v>
      </c>
      <c r="F15" s="30">
        <f>E15/B15*100</f>
        <v>2159.8307842391023</v>
      </c>
      <c r="G15" s="112">
        <f t="shared" si="1"/>
        <v>81.98378122634368</v>
      </c>
    </row>
    <row r="16" spans="1:7" ht="12.75" x14ac:dyDescent="0.2">
      <c r="A16" s="80" t="s">
        <v>152</v>
      </c>
      <c r="B16" s="30">
        <v>28075.24</v>
      </c>
      <c r="C16" s="30">
        <v>6000</v>
      </c>
      <c r="D16" s="30">
        <v>6000</v>
      </c>
      <c r="E16" s="30">
        <v>4966.43</v>
      </c>
      <c r="F16" s="30">
        <f>E16/B16*100</f>
        <v>17.68971520813357</v>
      </c>
      <c r="G16" s="112">
        <f>E16/D16*100</f>
        <v>82.773833333333329</v>
      </c>
    </row>
    <row r="17" spans="1:7" ht="12.75" x14ac:dyDescent="0.2">
      <c r="A17" s="80" t="s">
        <v>153</v>
      </c>
      <c r="B17" s="30">
        <f>B18</f>
        <v>1191.23</v>
      </c>
      <c r="C17" s="30">
        <v>781</v>
      </c>
      <c r="D17" s="30">
        <v>781</v>
      </c>
      <c r="E17" s="30">
        <f>E18</f>
        <v>1057.3499999999999</v>
      </c>
      <c r="F17" s="30">
        <f>E17/B17*100</f>
        <v>88.761196410432902</v>
      </c>
      <c r="G17" s="112">
        <f>E17/D17*100</f>
        <v>135.38412291933417</v>
      </c>
    </row>
    <row r="18" spans="1:7" ht="12.75" x14ac:dyDescent="0.2">
      <c r="A18" s="80" t="s">
        <v>154</v>
      </c>
      <c r="B18" s="30">
        <v>1191.23</v>
      </c>
      <c r="C18" s="30">
        <v>781</v>
      </c>
      <c r="D18" s="30">
        <v>781</v>
      </c>
      <c r="E18" s="30">
        <v>1057.3499999999999</v>
      </c>
      <c r="F18" s="30">
        <f>E18/B18*100</f>
        <v>88.761196410432902</v>
      </c>
      <c r="G18" s="112">
        <f>E18/D18*100</f>
        <v>135.38412291933417</v>
      </c>
    </row>
    <row r="19" spans="1:7" ht="38.25" x14ac:dyDescent="0.2">
      <c r="A19" s="80" t="s">
        <v>155</v>
      </c>
      <c r="B19" s="113">
        <f>B20</f>
        <v>10362.33</v>
      </c>
      <c r="C19" s="113">
        <f>C20</f>
        <v>13000</v>
      </c>
      <c r="D19" s="113">
        <f>D20</f>
        <v>13000</v>
      </c>
      <c r="E19" s="113">
        <f>E20</f>
        <v>33477.699999999997</v>
      </c>
      <c r="F19" s="113">
        <f t="shared" si="0"/>
        <v>323.07116256672003</v>
      </c>
      <c r="G19" s="114">
        <f t="shared" ref="G19:G31" si="2">E19/D19*100</f>
        <v>257.52076923076919</v>
      </c>
    </row>
    <row r="20" spans="1:7" ht="12.75" x14ac:dyDescent="0.2">
      <c r="A20" s="80" t="s">
        <v>156</v>
      </c>
      <c r="B20" s="30">
        <v>10362.33</v>
      </c>
      <c r="C20" s="30">
        <v>13000</v>
      </c>
      <c r="D20" s="30">
        <v>13000</v>
      </c>
      <c r="E20" s="30">
        <v>33477.699999999997</v>
      </c>
      <c r="F20" s="30">
        <f t="shared" si="0"/>
        <v>323.07116256672003</v>
      </c>
      <c r="G20" s="112">
        <f t="shared" si="2"/>
        <v>257.52076923076919</v>
      </c>
    </row>
    <row r="21" spans="1:7" ht="12.75" x14ac:dyDescent="0.2">
      <c r="A21" s="77" t="s">
        <v>73</v>
      </c>
      <c r="B21" s="115">
        <f>B22+B24+B26+B29+B32+B34</f>
        <v>5674527.6699999999</v>
      </c>
      <c r="C21" s="115">
        <f>C22+C24+C26+C29+C32+C34</f>
        <v>7206371</v>
      </c>
      <c r="D21" s="115">
        <f>D22+D24+D26+D29+D32+D34</f>
        <v>7206371</v>
      </c>
      <c r="E21" s="115">
        <f>E22+E24+E26+E29+E32+E34</f>
        <v>7471378.8399999999</v>
      </c>
      <c r="F21" s="115">
        <f t="shared" si="0"/>
        <v>131.66521117695069</v>
      </c>
      <c r="G21" s="116">
        <f t="shared" si="2"/>
        <v>103.67741044695033</v>
      </c>
    </row>
    <row r="22" spans="1:7" ht="12.75" x14ac:dyDescent="0.2">
      <c r="A22" s="80" t="s">
        <v>143</v>
      </c>
      <c r="B22" s="117">
        <f>B23</f>
        <v>218201</v>
      </c>
      <c r="C22" s="30">
        <f>C23</f>
        <v>240751</v>
      </c>
      <c r="D22" s="117">
        <f>D23</f>
        <v>240751</v>
      </c>
      <c r="E22" s="117">
        <f>E23</f>
        <v>239509.87</v>
      </c>
      <c r="F22" s="117">
        <f t="shared" si="0"/>
        <v>109.76570684827291</v>
      </c>
      <c r="G22" s="118">
        <f t="shared" si="2"/>
        <v>99.484475661575658</v>
      </c>
    </row>
    <row r="23" spans="1:7" ht="12.75" x14ac:dyDescent="0.2">
      <c r="A23" s="80" t="s">
        <v>144</v>
      </c>
      <c r="B23" s="30">
        <v>218201</v>
      </c>
      <c r="C23" s="30">
        <v>240751</v>
      </c>
      <c r="D23" s="30">
        <v>240751</v>
      </c>
      <c r="E23" s="30">
        <v>239509.87</v>
      </c>
      <c r="F23" s="30">
        <f t="shared" si="0"/>
        <v>109.76570684827291</v>
      </c>
      <c r="G23" s="112">
        <f t="shared" si="2"/>
        <v>99.484475661575658</v>
      </c>
    </row>
    <row r="24" spans="1:7" ht="12.75" x14ac:dyDescent="0.2">
      <c r="A24" s="80" t="s">
        <v>145</v>
      </c>
      <c r="B24" s="30">
        <f>B25</f>
        <v>97398.79</v>
      </c>
      <c r="C24" s="30">
        <f>C25</f>
        <v>161216</v>
      </c>
      <c r="D24" s="30">
        <f>D25</f>
        <v>161216</v>
      </c>
      <c r="E24" s="30">
        <f>E25</f>
        <v>87318.57</v>
      </c>
      <c r="F24" s="30">
        <f t="shared" si="0"/>
        <v>89.650569580997882</v>
      </c>
      <c r="G24" s="112">
        <f t="shared" si="2"/>
        <v>54.162471466851926</v>
      </c>
    </row>
    <row r="25" spans="1:7" ht="12.75" x14ac:dyDescent="0.2">
      <c r="A25" s="80" t="s">
        <v>146</v>
      </c>
      <c r="B25" s="30">
        <v>97398.79</v>
      </c>
      <c r="C25" s="30">
        <v>161216</v>
      </c>
      <c r="D25" s="30">
        <v>161216</v>
      </c>
      <c r="E25" s="30">
        <v>87318.57</v>
      </c>
      <c r="F25" s="30">
        <f t="shared" si="0"/>
        <v>89.650569580997882</v>
      </c>
      <c r="G25" s="112">
        <f t="shared" si="2"/>
        <v>54.162471466851926</v>
      </c>
    </row>
    <row r="26" spans="1:7" ht="12.75" x14ac:dyDescent="0.2">
      <c r="A26" s="80" t="s">
        <v>147</v>
      </c>
      <c r="B26" s="30">
        <f>B27+B28</f>
        <v>5253491.3</v>
      </c>
      <c r="C26" s="30">
        <f>C27+C28</f>
        <v>6691557</v>
      </c>
      <c r="D26" s="30">
        <f>D27+D28</f>
        <v>6691557</v>
      </c>
      <c r="E26" s="30">
        <f>E27+E28</f>
        <v>6969895.0300000003</v>
      </c>
      <c r="F26" s="30">
        <f t="shared" si="0"/>
        <v>132.67167740431969</v>
      </c>
      <c r="G26" s="112">
        <f t="shared" si="2"/>
        <v>104.15954059720332</v>
      </c>
    </row>
    <row r="27" spans="1:7" ht="12.75" x14ac:dyDescent="0.2">
      <c r="A27" s="80" t="s">
        <v>148</v>
      </c>
      <c r="B27" s="30">
        <v>5058389.3</v>
      </c>
      <c r="C27" s="30">
        <v>6496455</v>
      </c>
      <c r="D27" s="30">
        <v>6496455</v>
      </c>
      <c r="E27" s="30">
        <v>6504914.0300000003</v>
      </c>
      <c r="F27" s="30">
        <f t="shared" si="0"/>
        <v>128.59654811463406</v>
      </c>
      <c r="G27" s="112">
        <f t="shared" si="2"/>
        <v>100.13020993757364</v>
      </c>
    </row>
    <row r="28" spans="1:7" ht="12.75" x14ac:dyDescent="0.2">
      <c r="A28" s="80" t="s">
        <v>149</v>
      </c>
      <c r="B28" s="30">
        <v>195102</v>
      </c>
      <c r="C28" s="30">
        <v>195102</v>
      </c>
      <c r="D28" s="30">
        <v>195102</v>
      </c>
      <c r="E28" s="30">
        <v>464981</v>
      </c>
      <c r="F28" s="30">
        <f t="shared" si="0"/>
        <v>238.32713144919069</v>
      </c>
      <c r="G28" s="112">
        <f t="shared" si="2"/>
        <v>238.32713144919069</v>
      </c>
    </row>
    <row r="29" spans="1:7" ht="12.75" x14ac:dyDescent="0.2">
      <c r="A29" s="80" t="s">
        <v>150</v>
      </c>
      <c r="B29" s="30">
        <f>B30+B31</f>
        <v>93661.5</v>
      </c>
      <c r="C29" s="30">
        <f>C30+C31</f>
        <v>99386</v>
      </c>
      <c r="D29" s="30">
        <f>D30+D31</f>
        <v>99386</v>
      </c>
      <c r="E29" s="30">
        <f>E30+E31</f>
        <v>146297.09</v>
      </c>
      <c r="F29" s="30">
        <f t="shared" si="0"/>
        <v>156.19767994319972</v>
      </c>
      <c r="G29" s="112">
        <f t="shared" si="2"/>
        <v>147.20090354778338</v>
      </c>
    </row>
    <row r="30" spans="1:7" ht="12.75" x14ac:dyDescent="0.2">
      <c r="A30" s="80" t="s">
        <v>151</v>
      </c>
      <c r="B30" s="30">
        <v>65586.259999999995</v>
      </c>
      <c r="C30" s="30">
        <v>93386</v>
      </c>
      <c r="D30" s="30">
        <v>93386</v>
      </c>
      <c r="E30" s="30">
        <v>141330.66</v>
      </c>
      <c r="F30" s="30">
        <f t="shared" si="0"/>
        <v>215.48821353740863</v>
      </c>
      <c r="G30" s="112">
        <f t="shared" si="2"/>
        <v>151.34030796907462</v>
      </c>
    </row>
    <row r="31" spans="1:7" ht="12.75" x14ac:dyDescent="0.2">
      <c r="A31" s="80" t="s">
        <v>152</v>
      </c>
      <c r="B31" s="30">
        <v>28075.24</v>
      </c>
      <c r="C31" s="30">
        <v>6000</v>
      </c>
      <c r="D31" s="30">
        <v>6000</v>
      </c>
      <c r="E31" s="30">
        <v>4966.43</v>
      </c>
      <c r="F31" s="30">
        <v>17.690000000000001</v>
      </c>
      <c r="G31" s="112">
        <f t="shared" si="2"/>
        <v>82.773833333333329</v>
      </c>
    </row>
    <row r="32" spans="1:7" ht="12.75" x14ac:dyDescent="0.2">
      <c r="A32" s="80" t="s">
        <v>153</v>
      </c>
      <c r="B32" s="30">
        <f>B33</f>
        <v>1191.23</v>
      </c>
      <c r="C32" s="30">
        <v>781</v>
      </c>
      <c r="D32" s="30">
        <v>781</v>
      </c>
      <c r="E32" s="30">
        <f>E33</f>
        <v>1057.3499999999999</v>
      </c>
      <c r="F32" s="30">
        <v>88.76</v>
      </c>
      <c r="G32" s="112">
        <v>135.38</v>
      </c>
    </row>
    <row r="33" spans="1:7" ht="12.75" x14ac:dyDescent="0.2">
      <c r="A33" s="80" t="s">
        <v>154</v>
      </c>
      <c r="B33" s="30">
        <v>1191.23</v>
      </c>
      <c r="C33" s="30">
        <v>781</v>
      </c>
      <c r="D33" s="30">
        <v>781</v>
      </c>
      <c r="E33" s="30">
        <v>1057.3499999999999</v>
      </c>
      <c r="F33" s="30">
        <v>88.76</v>
      </c>
      <c r="G33" s="112">
        <v>135.38</v>
      </c>
    </row>
    <row r="34" spans="1:7" ht="38.25" x14ac:dyDescent="0.2">
      <c r="A34" s="80" t="s">
        <v>155</v>
      </c>
      <c r="B34" s="113">
        <f>B35</f>
        <v>10583.85</v>
      </c>
      <c r="C34" s="113">
        <f>C35</f>
        <v>12680</v>
      </c>
      <c r="D34" s="113">
        <f>D35</f>
        <v>12680</v>
      </c>
      <c r="E34" s="113">
        <f>E35</f>
        <v>27300.93</v>
      </c>
      <c r="F34" s="113">
        <f t="shared" si="0"/>
        <v>257.94895052367519</v>
      </c>
      <c r="G34" s="114">
        <f>E34/D34*100</f>
        <v>215.3070189274448</v>
      </c>
    </row>
    <row r="35" spans="1:7" ht="13.5" thickBot="1" x14ac:dyDescent="0.25">
      <c r="A35" s="119" t="s">
        <v>156</v>
      </c>
      <c r="B35" s="120">
        <v>10583.85</v>
      </c>
      <c r="C35" s="100">
        <v>12680</v>
      </c>
      <c r="D35" s="100">
        <v>12680</v>
      </c>
      <c r="E35" s="100">
        <v>27300.93</v>
      </c>
      <c r="F35" s="100">
        <f t="shared" si="0"/>
        <v>257.94895052367519</v>
      </c>
      <c r="G35" s="121">
        <f>E35/D35*100</f>
        <v>215.3070189274448</v>
      </c>
    </row>
  </sheetData>
  <mergeCells count="1">
    <mergeCell ref="A2:G2"/>
  </mergeCells>
  <pageMargins left="0.7" right="0.7" top="0.34" bottom="0.32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9859-49F1-42EB-AA83-7EEE2836DA21}">
  <dimension ref="A1:G11"/>
  <sheetViews>
    <sheetView workbookViewId="0">
      <selection sqref="A1:G1"/>
    </sheetView>
  </sheetViews>
  <sheetFormatPr defaultRowHeight="11.25" x14ac:dyDescent="0.15"/>
  <cols>
    <col min="1" max="1" width="32.42578125" style="9" bestFit="1" customWidth="1"/>
    <col min="2" max="2" width="15.5703125" style="9" customWidth="1"/>
    <col min="3" max="3" width="15.85546875" style="9" customWidth="1"/>
    <col min="4" max="4" width="16" style="9" customWidth="1"/>
    <col min="5" max="5" width="15.7109375" style="9" customWidth="1"/>
    <col min="6" max="6" width="12.28515625" style="9" customWidth="1"/>
    <col min="7" max="7" width="12.5703125" style="9" customWidth="1"/>
    <col min="8" max="16384" width="9.140625" style="9"/>
  </cols>
  <sheetData>
    <row r="1" spans="1:7" ht="14.25" x14ac:dyDescent="0.2">
      <c r="A1" s="269" t="s">
        <v>221</v>
      </c>
      <c r="B1" s="269"/>
      <c r="C1" s="269"/>
      <c r="D1" s="269"/>
      <c r="E1" s="269"/>
      <c r="F1" s="269"/>
      <c r="G1" s="269"/>
    </row>
    <row r="2" spans="1:7" ht="16.5" thickBot="1" x14ac:dyDescent="0.3">
      <c r="A2" s="104"/>
      <c r="B2" s="104"/>
      <c r="C2" s="104"/>
      <c r="D2" s="104"/>
      <c r="E2" s="104"/>
      <c r="F2" s="104"/>
      <c r="G2" s="104"/>
    </row>
    <row r="3" spans="1:7" ht="39" thickBot="1" x14ac:dyDescent="0.2">
      <c r="A3" s="218" t="s">
        <v>157</v>
      </c>
      <c r="B3" s="105" t="s">
        <v>8</v>
      </c>
      <c r="C3" s="105" t="s">
        <v>9</v>
      </c>
      <c r="D3" s="105" t="s">
        <v>10</v>
      </c>
      <c r="E3" s="11" t="s">
        <v>158</v>
      </c>
      <c r="F3" s="105" t="s">
        <v>12</v>
      </c>
      <c r="G3" s="106" t="s">
        <v>12</v>
      </c>
    </row>
    <row r="4" spans="1:7" ht="21" x14ac:dyDescent="0.15">
      <c r="A4" s="122">
        <v>1</v>
      </c>
      <c r="B4" s="123">
        <v>2</v>
      </c>
      <c r="C4" s="123">
        <v>3</v>
      </c>
      <c r="D4" s="123">
        <v>4</v>
      </c>
      <c r="E4" s="123">
        <v>5</v>
      </c>
      <c r="F4" s="123" t="s">
        <v>13</v>
      </c>
      <c r="G4" s="124" t="s">
        <v>14</v>
      </c>
    </row>
    <row r="5" spans="1:7" ht="12.75" x14ac:dyDescent="0.15">
      <c r="A5" s="125" t="s">
        <v>73</v>
      </c>
      <c r="B5" s="126">
        <f>B6+B8</f>
        <v>5674527.6699999999</v>
      </c>
      <c r="C5" s="127">
        <f>C6+C8</f>
        <v>7206371</v>
      </c>
      <c r="D5" s="128">
        <f>D6+D8</f>
        <v>7206371</v>
      </c>
      <c r="E5" s="129">
        <f>E6+E8</f>
        <v>7471378.8399999999</v>
      </c>
      <c r="F5" s="130">
        <f t="shared" ref="F5:F10" si="0">E5/B5*100</f>
        <v>131.66521117695069</v>
      </c>
      <c r="G5" s="131">
        <f t="shared" ref="G5:G10" si="1">E5/D5*100</f>
        <v>103.67741044695033</v>
      </c>
    </row>
    <row r="6" spans="1:7" s="133" customFormat="1" ht="25.5" x14ac:dyDescent="0.2">
      <c r="A6" s="78" t="s">
        <v>159</v>
      </c>
      <c r="B6" s="74">
        <f>B7</f>
        <v>11945</v>
      </c>
      <c r="C6" s="74">
        <f>C7</f>
        <v>5200</v>
      </c>
      <c r="D6" s="74">
        <f>D7</f>
        <v>5200</v>
      </c>
      <c r="E6" s="74">
        <f>E7</f>
        <v>5200</v>
      </c>
      <c r="F6" s="132">
        <v>0</v>
      </c>
      <c r="G6" s="32">
        <f t="shared" si="1"/>
        <v>100</v>
      </c>
    </row>
    <row r="7" spans="1:7" ht="12.75" x14ac:dyDescent="0.2">
      <c r="A7" s="134" t="s">
        <v>160</v>
      </c>
      <c r="B7" s="30">
        <v>11945</v>
      </c>
      <c r="C7" s="30">
        <v>5200</v>
      </c>
      <c r="D7" s="30">
        <v>5200</v>
      </c>
      <c r="E7" s="30">
        <v>5200</v>
      </c>
      <c r="F7" s="31">
        <v>0</v>
      </c>
      <c r="G7" s="32">
        <f t="shared" si="1"/>
        <v>100</v>
      </c>
    </row>
    <row r="8" spans="1:7" s="133" customFormat="1" ht="12.75" x14ac:dyDescent="0.2">
      <c r="A8" s="78" t="s">
        <v>161</v>
      </c>
      <c r="B8" s="74">
        <f>B9+B10</f>
        <v>5662582.6699999999</v>
      </c>
      <c r="C8" s="74">
        <f>C9+C10</f>
        <v>7201171</v>
      </c>
      <c r="D8" s="74">
        <f>D9+D10</f>
        <v>7201171</v>
      </c>
      <c r="E8" s="74">
        <f>E9+E10</f>
        <v>7466178.8399999999</v>
      </c>
      <c r="F8" s="132">
        <f t="shared" si="0"/>
        <v>131.8511229788368</v>
      </c>
      <c r="G8" s="32">
        <f t="shared" si="1"/>
        <v>103.68006592261175</v>
      </c>
    </row>
    <row r="9" spans="1:7" ht="12.75" x14ac:dyDescent="0.2">
      <c r="A9" s="134" t="s">
        <v>162</v>
      </c>
      <c r="B9" s="30">
        <v>5085357.99</v>
      </c>
      <c r="C9" s="30">
        <v>6383252</v>
      </c>
      <c r="D9" s="30">
        <v>6383252</v>
      </c>
      <c r="E9" s="30">
        <v>6546718.7599999998</v>
      </c>
      <c r="F9" s="31">
        <f t="shared" si="0"/>
        <v>128.73663511740301</v>
      </c>
      <c r="G9" s="32">
        <f t="shared" si="1"/>
        <v>102.56086960063615</v>
      </c>
    </row>
    <row r="10" spans="1:7" ht="26.25" thickBot="1" x14ac:dyDescent="0.25">
      <c r="A10" s="135" t="s">
        <v>163</v>
      </c>
      <c r="B10" s="136">
        <v>577224.68000000005</v>
      </c>
      <c r="C10" s="136">
        <v>817919</v>
      </c>
      <c r="D10" s="136">
        <v>817919</v>
      </c>
      <c r="E10" s="136">
        <v>919460.08</v>
      </c>
      <c r="F10" s="137">
        <f t="shared" si="0"/>
        <v>159.28980722030107</v>
      </c>
      <c r="G10" s="138">
        <f t="shared" si="1"/>
        <v>112.41456427836987</v>
      </c>
    </row>
    <row r="11" spans="1:7" x14ac:dyDescent="0.15">
      <c r="A11" s="275"/>
      <c r="B11" s="276"/>
      <c r="C11" s="276"/>
      <c r="D11" s="276"/>
      <c r="E11" s="276"/>
      <c r="F11" s="276"/>
      <c r="G11" s="276"/>
    </row>
  </sheetData>
  <mergeCells count="2">
    <mergeCell ref="A1:G1"/>
    <mergeCell ref="A11:G11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E8B6-B47D-417B-8F68-A580CA289931}">
  <sheetPr>
    <pageSetUpPr fitToPage="1"/>
  </sheetPr>
  <dimension ref="A1:G26"/>
  <sheetViews>
    <sheetView workbookViewId="0">
      <selection activeCell="A3" sqref="A3:G3"/>
    </sheetView>
  </sheetViews>
  <sheetFormatPr defaultColWidth="9.140625" defaultRowHeight="12.75" x14ac:dyDescent="0.2"/>
  <cols>
    <col min="1" max="1" width="73.7109375" style="133" customWidth="1"/>
    <col min="2" max="3" width="17.28515625" style="133" customWidth="1"/>
    <col min="4" max="4" width="17.7109375" style="133" customWidth="1"/>
    <col min="5" max="5" width="17.28515625" style="133" customWidth="1"/>
    <col min="6" max="6" width="11.140625" style="133" bestFit="1" customWidth="1"/>
    <col min="7" max="7" width="10" style="133" bestFit="1" customWidth="1"/>
    <col min="8" max="16384" width="9.140625" style="133"/>
  </cols>
  <sheetData>
    <row r="1" spans="1:7" s="141" customFormat="1" ht="15" x14ac:dyDescent="0.2">
      <c r="A1" s="219" t="s">
        <v>164</v>
      </c>
      <c r="B1" s="139"/>
      <c r="C1" s="139"/>
      <c r="D1" s="139"/>
      <c r="E1" s="139"/>
      <c r="F1" s="139"/>
      <c r="G1" s="140"/>
    </row>
    <row r="2" spans="1:7" x14ac:dyDescent="0.2">
      <c r="A2" s="142"/>
      <c r="B2" s="142"/>
      <c r="C2" s="142"/>
      <c r="D2" s="142"/>
      <c r="E2" s="142"/>
      <c r="F2" s="142"/>
      <c r="G2" s="142"/>
    </row>
    <row r="3" spans="1:7" s="141" customFormat="1" ht="15" x14ac:dyDescent="0.2">
      <c r="A3" s="277" t="s">
        <v>165</v>
      </c>
      <c r="B3" s="277"/>
      <c r="C3" s="277"/>
      <c r="D3" s="277"/>
      <c r="E3" s="277"/>
      <c r="F3" s="277"/>
      <c r="G3" s="277"/>
    </row>
    <row r="4" spans="1:7" x14ac:dyDescent="0.2">
      <c r="A4" s="143"/>
      <c r="B4" s="143"/>
      <c r="C4" s="143"/>
      <c r="D4" s="143"/>
      <c r="E4" s="143"/>
      <c r="F4" s="143"/>
      <c r="G4" s="143"/>
    </row>
    <row r="5" spans="1:7" ht="25.5" x14ac:dyDescent="0.2">
      <c r="A5" s="220" t="s">
        <v>166</v>
      </c>
      <c r="B5" s="144" t="s">
        <v>8</v>
      </c>
      <c r="C5" s="221" t="s">
        <v>9</v>
      </c>
      <c r="D5" s="144" t="str">
        <f>'[1]Sažetak '!D13</f>
        <v>Tekući plan 
2024.</v>
      </c>
      <c r="E5" s="221" t="s">
        <v>182</v>
      </c>
      <c r="F5" s="145" t="s">
        <v>167</v>
      </c>
      <c r="G5" s="222" t="s">
        <v>168</v>
      </c>
    </row>
    <row r="6" spans="1:7" s="147" customFormat="1" ht="11.25" x14ac:dyDescent="0.2">
      <c r="A6" s="223">
        <v>1</v>
      </c>
      <c r="B6" s="146">
        <v>2</v>
      </c>
      <c r="C6" s="223">
        <v>3</v>
      </c>
      <c r="D6" s="146">
        <v>4</v>
      </c>
      <c r="E6" s="223">
        <v>5</v>
      </c>
      <c r="F6" s="146" t="s">
        <v>13</v>
      </c>
      <c r="G6" s="223" t="s">
        <v>14</v>
      </c>
    </row>
    <row r="7" spans="1:7" x14ac:dyDescent="0.2">
      <c r="A7" s="240" t="s">
        <v>24</v>
      </c>
      <c r="B7" s="233"/>
      <c r="C7" s="234"/>
      <c r="D7" s="233"/>
      <c r="E7" s="234"/>
      <c r="F7" s="235"/>
      <c r="G7" s="236"/>
    </row>
    <row r="8" spans="1:7" x14ac:dyDescent="0.2">
      <c r="A8" s="224" t="s">
        <v>169</v>
      </c>
      <c r="B8" s="225">
        <f>B9+B11</f>
        <v>0</v>
      </c>
      <c r="C8" s="225">
        <f t="shared" ref="C8:E8" si="0">C9+C11</f>
        <v>0</v>
      </c>
      <c r="D8" s="225">
        <f t="shared" si="0"/>
        <v>0</v>
      </c>
      <c r="E8" s="225">
        <f t="shared" si="0"/>
        <v>0</v>
      </c>
      <c r="F8" s="226" t="str">
        <f>IFERROR(E8/B8*100,"-")</f>
        <v>-</v>
      </c>
      <c r="G8" s="226" t="str">
        <f>IFERROR(E8/D8*100,"-")</f>
        <v>-</v>
      </c>
    </row>
    <row r="9" spans="1:7" ht="25.5" x14ac:dyDescent="0.2">
      <c r="A9" s="227" t="s">
        <v>170</v>
      </c>
      <c r="B9" s="225">
        <f>B10</f>
        <v>0</v>
      </c>
      <c r="C9" s="225">
        <f t="shared" ref="C9:E9" si="1">C10</f>
        <v>0</v>
      </c>
      <c r="D9" s="225">
        <f t="shared" si="1"/>
        <v>0</v>
      </c>
      <c r="E9" s="225">
        <f t="shared" si="1"/>
        <v>0</v>
      </c>
      <c r="F9" s="226" t="str">
        <f t="shared" ref="F9:F22" si="2">IFERROR(E9/B9*100,"-")</f>
        <v>-</v>
      </c>
      <c r="G9" s="226" t="str">
        <f t="shared" ref="G9:G22" si="3">IFERROR(E9/D9*100,"-")</f>
        <v>-</v>
      </c>
    </row>
    <row r="10" spans="1:7" s="150" customFormat="1" x14ac:dyDescent="0.2">
      <c r="A10" s="228" t="s">
        <v>171</v>
      </c>
      <c r="B10" s="229">
        <v>0</v>
      </c>
      <c r="C10" s="229">
        <v>0</v>
      </c>
      <c r="D10" s="229">
        <v>0</v>
      </c>
      <c r="E10" s="229">
        <v>0</v>
      </c>
      <c r="F10" s="230" t="str">
        <f t="shared" si="2"/>
        <v>-</v>
      </c>
      <c r="G10" s="226" t="str">
        <f t="shared" si="3"/>
        <v>-</v>
      </c>
    </row>
    <row r="11" spans="1:7" s="150" customFormat="1" ht="25.5" x14ac:dyDescent="0.2">
      <c r="A11" s="227" t="s">
        <v>172</v>
      </c>
      <c r="B11" s="225">
        <f>B12</f>
        <v>0</v>
      </c>
      <c r="C11" s="225">
        <f t="shared" ref="C11:E11" si="4">C12</f>
        <v>0</v>
      </c>
      <c r="D11" s="225">
        <f t="shared" si="4"/>
        <v>0</v>
      </c>
      <c r="E11" s="225">
        <f t="shared" si="4"/>
        <v>0</v>
      </c>
      <c r="F11" s="226" t="str">
        <f t="shared" si="2"/>
        <v>-</v>
      </c>
      <c r="G11" s="226" t="str">
        <f t="shared" si="3"/>
        <v>-</v>
      </c>
    </row>
    <row r="12" spans="1:7" x14ac:dyDescent="0.2">
      <c r="A12" s="228" t="s">
        <v>173</v>
      </c>
      <c r="B12" s="229">
        <v>0</v>
      </c>
      <c r="C12" s="149">
        <v>0</v>
      </c>
      <c r="D12" s="229">
        <v>0</v>
      </c>
      <c r="E12" s="149">
        <v>0</v>
      </c>
      <c r="F12" s="230" t="str">
        <f t="shared" si="2"/>
        <v>-</v>
      </c>
      <c r="G12" s="226" t="str">
        <f t="shared" si="3"/>
        <v>-</v>
      </c>
    </row>
    <row r="13" spans="1:7" x14ac:dyDescent="0.2">
      <c r="A13" s="224" t="s">
        <v>174</v>
      </c>
      <c r="B13" s="151">
        <f>B8</f>
        <v>0</v>
      </c>
      <c r="C13" s="225">
        <f>C8</f>
        <v>0</v>
      </c>
      <c r="D13" s="151">
        <f>D8</f>
        <v>0</v>
      </c>
      <c r="E13" s="225">
        <f>E8</f>
        <v>0</v>
      </c>
      <c r="F13" s="152" t="str">
        <f t="shared" si="2"/>
        <v>-</v>
      </c>
      <c r="G13" s="226" t="str">
        <f t="shared" si="3"/>
        <v>-</v>
      </c>
    </row>
    <row r="14" spans="1:7" x14ac:dyDescent="0.2">
      <c r="A14" s="153"/>
      <c r="B14" s="154"/>
      <c r="C14" s="154"/>
      <c r="D14" s="154"/>
      <c r="E14" s="154"/>
      <c r="F14" s="155"/>
      <c r="G14" s="156"/>
    </row>
    <row r="15" spans="1:7" x14ac:dyDescent="0.2">
      <c r="A15" s="240" t="s">
        <v>25</v>
      </c>
      <c r="B15" s="237"/>
      <c r="C15" s="237"/>
      <c r="D15" s="237"/>
      <c r="E15" s="237"/>
      <c r="F15" s="238" t="str">
        <f t="shared" si="2"/>
        <v>-</v>
      </c>
      <c r="G15" s="238" t="str">
        <f t="shared" si="3"/>
        <v>-</v>
      </c>
    </row>
    <row r="16" spans="1:7" x14ac:dyDescent="0.2">
      <c r="A16" s="224" t="s">
        <v>175</v>
      </c>
      <c r="B16" s="225">
        <f>B17+B19</f>
        <v>0</v>
      </c>
      <c r="C16" s="225">
        <f t="shared" ref="C16:E16" si="5">C17+C19</f>
        <v>0</v>
      </c>
      <c r="D16" s="225">
        <f t="shared" si="5"/>
        <v>0</v>
      </c>
      <c r="E16" s="225">
        <f t="shared" si="5"/>
        <v>0</v>
      </c>
      <c r="F16" s="226" t="str">
        <f t="shared" si="2"/>
        <v>-</v>
      </c>
      <c r="G16" s="226" t="str">
        <f t="shared" si="3"/>
        <v>-</v>
      </c>
    </row>
    <row r="17" spans="1:7" ht="25.5" x14ac:dyDescent="0.2">
      <c r="A17" s="227" t="s">
        <v>176</v>
      </c>
      <c r="B17" s="225">
        <f>B18</f>
        <v>0</v>
      </c>
      <c r="C17" s="225">
        <f t="shared" ref="C17:E17" si="6">C18</f>
        <v>0</v>
      </c>
      <c r="D17" s="225">
        <f t="shared" si="6"/>
        <v>0</v>
      </c>
      <c r="E17" s="225">
        <f t="shared" si="6"/>
        <v>0</v>
      </c>
      <c r="F17" s="226" t="str">
        <f t="shared" si="2"/>
        <v>-</v>
      </c>
      <c r="G17" s="226" t="str">
        <f t="shared" si="3"/>
        <v>-</v>
      </c>
    </row>
    <row r="18" spans="1:7" x14ac:dyDescent="0.2">
      <c r="A18" s="228" t="s">
        <v>177</v>
      </c>
      <c r="B18" s="229">
        <v>0</v>
      </c>
      <c r="C18" s="229">
        <v>0</v>
      </c>
      <c r="D18" s="229">
        <v>0</v>
      </c>
      <c r="E18" s="229">
        <v>0</v>
      </c>
      <c r="F18" s="230" t="str">
        <f t="shared" si="2"/>
        <v>-</v>
      </c>
      <c r="G18" s="226" t="str">
        <f t="shared" si="3"/>
        <v>-</v>
      </c>
    </row>
    <row r="19" spans="1:7" s="150" customFormat="1" ht="25.5" x14ac:dyDescent="0.2">
      <c r="A19" s="227" t="s">
        <v>178</v>
      </c>
      <c r="B19" s="225">
        <f>B20+B21</f>
        <v>0</v>
      </c>
      <c r="C19" s="225">
        <f t="shared" ref="C19:E19" si="7">C20+C21</f>
        <v>0</v>
      </c>
      <c r="D19" s="225">
        <f t="shared" si="7"/>
        <v>0</v>
      </c>
      <c r="E19" s="225">
        <f t="shared" si="7"/>
        <v>0</v>
      </c>
      <c r="F19" s="226" t="str">
        <f t="shared" si="2"/>
        <v>-</v>
      </c>
      <c r="G19" s="226" t="str">
        <f t="shared" si="3"/>
        <v>-</v>
      </c>
    </row>
    <row r="20" spans="1:7" ht="25.5" x14ac:dyDescent="0.2">
      <c r="A20" s="228" t="s">
        <v>179</v>
      </c>
      <c r="B20" s="229">
        <v>0</v>
      </c>
      <c r="C20" s="229">
        <v>0</v>
      </c>
      <c r="D20" s="229">
        <v>0</v>
      </c>
      <c r="E20" s="229">
        <v>0</v>
      </c>
      <c r="F20" s="230" t="str">
        <f t="shared" si="2"/>
        <v>-</v>
      </c>
      <c r="G20" s="226" t="str">
        <f t="shared" si="3"/>
        <v>-</v>
      </c>
    </row>
    <row r="21" spans="1:7" ht="25.5" x14ac:dyDescent="0.2">
      <c r="A21" s="239" t="s">
        <v>180</v>
      </c>
      <c r="B21" s="229">
        <v>0</v>
      </c>
      <c r="C21" s="229">
        <v>0</v>
      </c>
      <c r="D21" s="229">
        <v>0</v>
      </c>
      <c r="E21" s="229">
        <v>0</v>
      </c>
      <c r="F21" s="230" t="str">
        <f t="shared" si="2"/>
        <v>-</v>
      </c>
      <c r="G21" s="226" t="str">
        <f t="shared" si="3"/>
        <v>-</v>
      </c>
    </row>
    <row r="22" spans="1:7" x14ac:dyDescent="0.2">
      <c r="A22" s="224" t="s">
        <v>181</v>
      </c>
      <c r="B22" s="151">
        <f>B16</f>
        <v>0</v>
      </c>
      <c r="C22" s="225">
        <f t="shared" ref="C22:E22" si="8">C16</f>
        <v>0</v>
      </c>
      <c r="D22" s="151">
        <f t="shared" si="8"/>
        <v>0</v>
      </c>
      <c r="E22" s="225">
        <f t="shared" si="8"/>
        <v>0</v>
      </c>
      <c r="F22" s="152" t="str">
        <f t="shared" si="2"/>
        <v>-</v>
      </c>
      <c r="G22" s="226" t="str">
        <f t="shared" si="3"/>
        <v>-</v>
      </c>
    </row>
    <row r="23" spans="1:7" x14ac:dyDescent="0.2">
      <c r="B23" s="157"/>
      <c r="C23" s="157"/>
      <c r="D23" s="157"/>
      <c r="E23" s="157"/>
    </row>
    <row r="26" spans="1:7" x14ac:dyDescent="0.2">
      <c r="B26" s="157"/>
      <c r="C26" s="157"/>
      <c r="D26" s="157"/>
      <c r="E26" s="157"/>
      <c r="F26" s="157"/>
      <c r="G26" s="157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8:E18">
    <cfRule type="containsBlanks" dxfId="6" priority="2">
      <formula>LEN(TRIM(B18))=0</formula>
    </cfRule>
  </conditionalFormatting>
  <conditionalFormatting sqref="B20:E21">
    <cfRule type="containsBlanks" dxfId="5" priority="1">
      <formula>LEN(TRIM(B20))=0</formula>
    </cfRule>
  </conditionalFormatting>
  <pageMargins left="0.51" right="0.42" top="0.75" bottom="0.75" header="0.3" footer="0.3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100F-EA83-44D0-8ADC-8F5669D78EDF}">
  <sheetPr>
    <pageSetUpPr fitToPage="1"/>
  </sheetPr>
  <dimension ref="A1:H23"/>
  <sheetViews>
    <sheetView workbookViewId="0">
      <selection activeCell="G17" sqref="G17"/>
    </sheetView>
  </sheetViews>
  <sheetFormatPr defaultColWidth="9.140625" defaultRowHeight="12.75" x14ac:dyDescent="0.2"/>
  <cols>
    <col min="1" max="1" width="63.28515625" style="133" customWidth="1"/>
    <col min="2" max="3" width="17.28515625" style="133" customWidth="1"/>
    <col min="4" max="4" width="17.7109375" style="133" customWidth="1"/>
    <col min="5" max="5" width="17.28515625" style="133" customWidth="1"/>
    <col min="6" max="6" width="11.140625" style="168" bestFit="1" customWidth="1"/>
    <col min="7" max="7" width="10" style="168" bestFit="1" customWidth="1"/>
    <col min="8" max="16384" width="9.140625" style="133"/>
  </cols>
  <sheetData>
    <row r="1" spans="1:8" s="141" customFormat="1" ht="15.75" x14ac:dyDescent="0.25">
      <c r="A1" s="278" t="s">
        <v>183</v>
      </c>
      <c r="B1" s="278"/>
      <c r="C1" s="278"/>
      <c r="D1" s="278"/>
      <c r="E1" s="278"/>
      <c r="F1" s="278"/>
      <c r="G1" s="278"/>
    </row>
    <row r="2" spans="1:8" x14ac:dyDescent="0.2">
      <c r="A2" s="143"/>
      <c r="B2" s="143"/>
      <c r="C2" s="143"/>
      <c r="D2" s="143"/>
      <c r="E2" s="143"/>
      <c r="F2" s="158"/>
      <c r="G2" s="158"/>
    </row>
    <row r="3" spans="1:8" ht="25.5" x14ac:dyDescent="0.2">
      <c r="A3" s="220" t="s">
        <v>140</v>
      </c>
      <c r="B3" s="144" t="s">
        <v>8</v>
      </c>
      <c r="C3" s="221" t="s">
        <v>9</v>
      </c>
      <c r="D3" s="144" t="s">
        <v>188</v>
      </c>
      <c r="E3" s="221" t="s">
        <v>182</v>
      </c>
      <c r="F3" s="145" t="s">
        <v>167</v>
      </c>
      <c r="G3" s="222" t="s">
        <v>168</v>
      </c>
    </row>
    <row r="4" spans="1:8" s="147" customFormat="1" ht="11.25" x14ac:dyDescent="0.2">
      <c r="A4" s="223">
        <v>1</v>
      </c>
      <c r="B4" s="146">
        <v>2</v>
      </c>
      <c r="C4" s="223">
        <v>3</v>
      </c>
      <c r="D4" s="146">
        <v>4</v>
      </c>
      <c r="E4" s="223">
        <v>5</v>
      </c>
      <c r="F4" s="159" t="s">
        <v>13</v>
      </c>
      <c r="G4" s="241" t="s">
        <v>14</v>
      </c>
    </row>
    <row r="5" spans="1:8" x14ac:dyDescent="0.2">
      <c r="A5" s="240" t="s">
        <v>184</v>
      </c>
      <c r="B5" s="232"/>
      <c r="C5" s="232"/>
      <c r="D5" s="232"/>
      <c r="E5" s="232"/>
      <c r="F5" s="242"/>
      <c r="G5" s="242"/>
    </row>
    <row r="6" spans="1:8" x14ac:dyDescent="0.2">
      <c r="A6" s="227" t="s">
        <v>143</v>
      </c>
      <c r="B6" s="243">
        <f>B7</f>
        <v>0</v>
      </c>
      <c r="C6" s="243">
        <f t="shared" ref="C6:E6" si="0">C7</f>
        <v>0</v>
      </c>
      <c r="D6" s="243">
        <f t="shared" si="0"/>
        <v>0</v>
      </c>
      <c r="E6" s="243">
        <f t="shared" si="0"/>
        <v>0</v>
      </c>
      <c r="F6" s="245" t="str">
        <f>IFERROR(E6/B6*100,"-")</f>
        <v>-</v>
      </c>
      <c r="G6" s="245" t="str">
        <f>IFERROR(E6/D6*100,"-")</f>
        <v>-</v>
      </c>
      <c r="H6" s="162"/>
    </row>
    <row r="7" spans="1:8" x14ac:dyDescent="0.2">
      <c r="A7" s="228" t="s">
        <v>144</v>
      </c>
      <c r="B7" s="244">
        <v>0</v>
      </c>
      <c r="C7" s="244">
        <v>0</v>
      </c>
      <c r="D7" s="244">
        <v>0</v>
      </c>
      <c r="E7" s="244">
        <v>0</v>
      </c>
      <c r="F7" s="246" t="str">
        <f t="shared" ref="F7:F12" si="1">IFERROR(E7/B7*100,"-")</f>
        <v>-</v>
      </c>
      <c r="G7" s="246" t="str">
        <f t="shared" ref="G7:G12" si="2">IFERROR(E7/D7*100,"-")</f>
        <v>-</v>
      </c>
    </row>
    <row r="8" spans="1:8" x14ac:dyDescent="0.2">
      <c r="A8" s="227" t="s">
        <v>147</v>
      </c>
      <c r="B8" s="243">
        <f>B9</f>
        <v>0</v>
      </c>
      <c r="C8" s="243">
        <f t="shared" ref="C8:E8" si="3">C9</f>
        <v>0</v>
      </c>
      <c r="D8" s="243">
        <f t="shared" si="3"/>
        <v>0</v>
      </c>
      <c r="E8" s="243">
        <f t="shared" si="3"/>
        <v>0</v>
      </c>
      <c r="F8" s="245" t="str">
        <f t="shared" si="1"/>
        <v>-</v>
      </c>
      <c r="G8" s="245" t="str">
        <f t="shared" si="2"/>
        <v>-</v>
      </c>
    </row>
    <row r="9" spans="1:8" x14ac:dyDescent="0.2">
      <c r="A9" s="228" t="s">
        <v>148</v>
      </c>
      <c r="B9" s="244">
        <v>0</v>
      </c>
      <c r="C9" s="244">
        <v>0</v>
      </c>
      <c r="D9" s="244">
        <v>0</v>
      </c>
      <c r="E9" s="244">
        <v>0</v>
      </c>
      <c r="F9" s="246" t="str">
        <f t="shared" si="1"/>
        <v>-</v>
      </c>
      <c r="G9" s="246" t="str">
        <f t="shared" si="2"/>
        <v>-</v>
      </c>
    </row>
    <row r="10" spans="1:8" x14ac:dyDescent="0.2">
      <c r="A10" s="227" t="s">
        <v>185</v>
      </c>
      <c r="B10" s="243">
        <f>B11</f>
        <v>0</v>
      </c>
      <c r="C10" s="243">
        <f t="shared" ref="C10:E10" si="4">C11</f>
        <v>0</v>
      </c>
      <c r="D10" s="243">
        <f t="shared" si="4"/>
        <v>0</v>
      </c>
      <c r="E10" s="243">
        <f t="shared" si="4"/>
        <v>0</v>
      </c>
      <c r="F10" s="245" t="str">
        <f t="shared" si="1"/>
        <v>-</v>
      </c>
      <c r="G10" s="245" t="str">
        <f t="shared" si="2"/>
        <v>-</v>
      </c>
    </row>
    <row r="11" spans="1:8" x14ac:dyDescent="0.2">
      <c r="A11" s="228" t="s">
        <v>186</v>
      </c>
      <c r="B11" s="244">
        <v>0</v>
      </c>
      <c r="C11" s="244">
        <v>0</v>
      </c>
      <c r="D11" s="244">
        <v>0</v>
      </c>
      <c r="E11" s="244">
        <v>0</v>
      </c>
      <c r="F11" s="246" t="str">
        <f t="shared" si="1"/>
        <v>-</v>
      </c>
      <c r="G11" s="246" t="str">
        <f t="shared" si="2"/>
        <v>-</v>
      </c>
    </row>
    <row r="12" spans="1:8" x14ac:dyDescent="0.2">
      <c r="A12" s="224" t="s">
        <v>174</v>
      </c>
      <c r="B12" s="165">
        <f>B6+B8+B10</f>
        <v>0</v>
      </c>
      <c r="C12" s="243">
        <f>C6+C8+C10</f>
        <v>0</v>
      </c>
      <c r="D12" s="165">
        <f>D6+D8+D10</f>
        <v>0</v>
      </c>
      <c r="E12" s="243">
        <f>E6+E8+E10</f>
        <v>0</v>
      </c>
      <c r="F12" s="166" t="str">
        <f t="shared" si="1"/>
        <v>-</v>
      </c>
      <c r="G12" s="245" t="str">
        <f t="shared" si="2"/>
        <v>-</v>
      </c>
    </row>
    <row r="13" spans="1:8" x14ac:dyDescent="0.2">
      <c r="B13" s="167"/>
      <c r="C13" s="167"/>
      <c r="D13" s="167"/>
      <c r="E13" s="167"/>
    </row>
    <row r="14" spans="1:8" x14ac:dyDescent="0.2">
      <c r="B14" s="167"/>
      <c r="C14" s="167"/>
      <c r="D14" s="167"/>
      <c r="E14" s="167"/>
    </row>
    <row r="15" spans="1:8" x14ac:dyDescent="0.2">
      <c r="A15" s="240" t="s">
        <v>187</v>
      </c>
      <c r="B15" s="247"/>
      <c r="C15" s="247"/>
      <c r="D15" s="247"/>
      <c r="E15" s="247"/>
      <c r="F15" s="248"/>
      <c r="G15" s="248"/>
    </row>
    <row r="16" spans="1:8" x14ac:dyDescent="0.2">
      <c r="A16" s="227" t="s">
        <v>143</v>
      </c>
      <c r="B16" s="243">
        <f>B17</f>
        <v>0</v>
      </c>
      <c r="C16" s="243">
        <f t="shared" ref="C16:E16" si="5">C17</f>
        <v>0</v>
      </c>
      <c r="D16" s="243">
        <f t="shared" si="5"/>
        <v>0</v>
      </c>
      <c r="E16" s="243">
        <f t="shared" si="5"/>
        <v>0</v>
      </c>
      <c r="F16" s="245" t="str">
        <f t="shared" ref="F16:F21" si="6">IFERROR(E16/B16*100,"-")</f>
        <v>-</v>
      </c>
      <c r="G16" s="245" t="str">
        <f t="shared" ref="G16:G21" si="7">IFERROR(E16/D16*100,"-")</f>
        <v>-</v>
      </c>
    </row>
    <row r="17" spans="1:7" x14ac:dyDescent="0.2">
      <c r="A17" s="228" t="s">
        <v>144</v>
      </c>
      <c r="B17" s="244">
        <v>0</v>
      </c>
      <c r="C17" s="163">
        <v>0</v>
      </c>
      <c r="D17" s="244">
        <v>0</v>
      </c>
      <c r="E17" s="163">
        <v>0</v>
      </c>
      <c r="F17" s="246" t="str">
        <f t="shared" si="6"/>
        <v>-</v>
      </c>
      <c r="G17" s="246" t="str">
        <f t="shared" si="7"/>
        <v>-</v>
      </c>
    </row>
    <row r="18" spans="1:7" x14ac:dyDescent="0.2">
      <c r="A18" s="227" t="s">
        <v>147</v>
      </c>
      <c r="B18" s="243">
        <f>B19+B20</f>
        <v>0</v>
      </c>
      <c r="C18" s="243">
        <f t="shared" ref="C18:E18" si="8">C19+C20</f>
        <v>0</v>
      </c>
      <c r="D18" s="160">
        <f t="shared" si="8"/>
        <v>0</v>
      </c>
      <c r="E18" s="243">
        <f t="shared" si="8"/>
        <v>0</v>
      </c>
      <c r="F18" s="161" t="str">
        <f t="shared" si="6"/>
        <v>-</v>
      </c>
      <c r="G18" s="245" t="str">
        <f t="shared" si="7"/>
        <v>-</v>
      </c>
    </row>
    <row r="19" spans="1:7" x14ac:dyDescent="0.2">
      <c r="A19" s="228" t="s">
        <v>148</v>
      </c>
      <c r="B19" s="244">
        <v>0</v>
      </c>
      <c r="C19" s="163">
        <v>0</v>
      </c>
      <c r="D19" s="244">
        <v>0</v>
      </c>
      <c r="E19" s="163">
        <v>0</v>
      </c>
      <c r="F19" s="246" t="str">
        <f t="shared" si="6"/>
        <v>-</v>
      </c>
      <c r="G19" s="246" t="str">
        <f t="shared" si="7"/>
        <v>-</v>
      </c>
    </row>
    <row r="20" spans="1:7" x14ac:dyDescent="0.2">
      <c r="A20" s="228" t="s">
        <v>149</v>
      </c>
      <c r="B20" s="244">
        <v>0</v>
      </c>
      <c r="C20" s="244">
        <v>0</v>
      </c>
      <c r="D20" s="244">
        <v>0</v>
      </c>
      <c r="E20" s="244">
        <v>0</v>
      </c>
      <c r="F20" s="246" t="str">
        <f t="shared" si="6"/>
        <v>-</v>
      </c>
      <c r="G20" s="246" t="str">
        <f t="shared" si="7"/>
        <v>-</v>
      </c>
    </row>
    <row r="21" spans="1:7" x14ac:dyDescent="0.2">
      <c r="A21" s="224" t="s">
        <v>181</v>
      </c>
      <c r="B21" s="165">
        <f>B16+B18</f>
        <v>0</v>
      </c>
      <c r="C21" s="243">
        <f t="shared" ref="C21:E21" si="9">C16+C18</f>
        <v>0</v>
      </c>
      <c r="D21" s="165">
        <f t="shared" si="9"/>
        <v>0</v>
      </c>
      <c r="E21" s="243">
        <f t="shared" si="9"/>
        <v>0</v>
      </c>
      <c r="F21" s="166" t="str">
        <f t="shared" si="6"/>
        <v>-</v>
      </c>
      <c r="G21" s="245" t="str">
        <f t="shared" si="7"/>
        <v>-</v>
      </c>
    </row>
    <row r="22" spans="1:7" x14ac:dyDescent="0.2">
      <c r="A22" s="91"/>
      <c r="B22" s="92"/>
      <c r="C22" s="92"/>
      <c r="D22" s="92"/>
      <c r="E22" s="92"/>
      <c r="F22" s="164"/>
      <c r="G22" s="164"/>
    </row>
    <row r="23" spans="1:7" x14ac:dyDescent="0.2">
      <c r="A23" s="148"/>
      <c r="B23" s="160"/>
      <c r="C23" s="160"/>
      <c r="D23" s="160"/>
      <c r="E23" s="160"/>
      <c r="F23" s="161"/>
      <c r="G23" s="161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7:E17">
    <cfRule type="containsBlanks" dxfId="1" priority="2">
      <formula>LEN(TRIM(B17))=0</formula>
    </cfRule>
  </conditionalFormatting>
  <conditionalFormatting sqref="B19:E20">
    <cfRule type="containsBlanks" dxfId="0" priority="1">
      <formula>LEN(TRIM(B19))=0</formula>
    </cfRule>
  </conditionalFormatting>
  <pageMargins left="0.53" right="0.49" top="0.75" bottom="0.75" header="0.3" footer="0.3"/>
  <pageSetup paperSize="9" scale="8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830FC-221C-45EE-8EC2-CF0EC8802C60}">
  <sheetPr>
    <pageSetUpPr fitToPage="1"/>
  </sheetPr>
  <dimension ref="A1:E184"/>
  <sheetViews>
    <sheetView tabSelected="1" topLeftCell="A118" workbookViewId="0">
      <selection activeCell="A183" sqref="A183"/>
    </sheetView>
  </sheetViews>
  <sheetFormatPr defaultRowHeight="11.25" x14ac:dyDescent="0.15"/>
  <cols>
    <col min="1" max="1" width="73.7109375" style="9" customWidth="1"/>
    <col min="2" max="2" width="13.85546875" style="9" customWidth="1"/>
    <col min="3" max="3" width="14.5703125" style="9" customWidth="1"/>
    <col min="4" max="4" width="14.28515625" style="9" customWidth="1"/>
    <col min="5" max="5" width="14.140625" style="9" customWidth="1"/>
    <col min="6" max="16384" width="9.140625" style="9"/>
  </cols>
  <sheetData>
    <row r="1" spans="1:5" ht="12.75" x14ac:dyDescent="0.2">
      <c r="A1" s="281" t="s">
        <v>189</v>
      </c>
      <c r="B1" s="281"/>
      <c r="C1" s="281"/>
      <c r="D1" s="281"/>
      <c r="E1" s="281"/>
    </row>
    <row r="2" spans="1:5" ht="11.25" customHeight="1" x14ac:dyDescent="0.3">
      <c r="A2" s="169"/>
      <c r="B2" s="169"/>
      <c r="C2" s="169"/>
      <c r="D2" s="169"/>
      <c r="E2" s="170"/>
    </row>
    <row r="3" spans="1:5" ht="12.75" x14ac:dyDescent="0.2">
      <c r="A3" s="281" t="s">
        <v>190</v>
      </c>
      <c r="B3" s="281"/>
      <c r="C3" s="281"/>
      <c r="D3" s="281"/>
      <c r="E3" s="281"/>
    </row>
    <row r="4" spans="1:5" ht="34.5" customHeight="1" x14ac:dyDescent="0.25">
      <c r="A4" s="282" t="s">
        <v>191</v>
      </c>
      <c r="B4" s="283"/>
      <c r="C4" s="283"/>
      <c r="D4" s="283"/>
      <c r="E4" s="283"/>
    </row>
    <row r="5" spans="1:5" ht="12.75" customHeight="1" x14ac:dyDescent="0.25">
      <c r="A5" s="171"/>
      <c r="B5" s="171"/>
      <c r="C5" s="171"/>
      <c r="D5" s="171"/>
      <c r="E5" s="171"/>
    </row>
    <row r="6" spans="1:5" ht="14.25" x14ac:dyDescent="0.2">
      <c r="A6" s="284" t="s">
        <v>222</v>
      </c>
      <c r="B6" s="284"/>
      <c r="C6" s="284"/>
      <c r="D6" s="284"/>
      <c r="E6" s="284"/>
    </row>
    <row r="7" spans="1:5" ht="8.25" customHeight="1" thickBot="1" x14ac:dyDescent="0.3">
      <c r="A7" s="172"/>
      <c r="B7" s="172"/>
      <c r="C7" s="172"/>
      <c r="D7" s="172"/>
      <c r="E7" s="173"/>
    </row>
    <row r="8" spans="1:5" s="175" customFormat="1" ht="29.25" customHeight="1" thickBot="1" x14ac:dyDescent="0.2">
      <c r="A8" s="10" t="s">
        <v>7</v>
      </c>
      <c r="B8" s="12" t="s">
        <v>34</v>
      </c>
      <c r="C8" s="12" t="s">
        <v>192</v>
      </c>
      <c r="D8" s="12" t="s">
        <v>193</v>
      </c>
      <c r="E8" s="174" t="s">
        <v>167</v>
      </c>
    </row>
    <row r="9" spans="1:5" s="175" customFormat="1" ht="11.25" customHeight="1" x14ac:dyDescent="0.15">
      <c r="A9" s="107">
        <v>1</v>
      </c>
      <c r="B9" s="176">
        <v>2</v>
      </c>
      <c r="C9" s="177">
        <v>3</v>
      </c>
      <c r="D9" s="176">
        <v>4</v>
      </c>
      <c r="E9" s="18" t="s">
        <v>194</v>
      </c>
    </row>
    <row r="10" spans="1:5" s="175" customFormat="1" ht="12.75" x14ac:dyDescent="0.2">
      <c r="A10" s="178" t="s">
        <v>195</v>
      </c>
      <c r="B10" s="179">
        <f t="shared" ref="B10:D12" si="0">B11</f>
        <v>7206371</v>
      </c>
      <c r="C10" s="179">
        <f t="shared" si="0"/>
        <v>7206731</v>
      </c>
      <c r="D10" s="179">
        <f t="shared" si="0"/>
        <v>7471378.8399999999</v>
      </c>
      <c r="E10" s="180">
        <v>103.68</v>
      </c>
    </row>
    <row r="11" spans="1:5" s="175" customFormat="1" ht="25.5" x14ac:dyDescent="0.2">
      <c r="A11" s="181" t="s">
        <v>196</v>
      </c>
      <c r="B11" s="182">
        <f t="shared" si="0"/>
        <v>7206371</v>
      </c>
      <c r="C11" s="182">
        <f t="shared" si="0"/>
        <v>7206731</v>
      </c>
      <c r="D11" s="182">
        <f t="shared" si="0"/>
        <v>7471378.8399999999</v>
      </c>
      <c r="E11" s="183">
        <v>103.68</v>
      </c>
    </row>
    <row r="12" spans="1:5" s="187" customFormat="1" ht="12.75" x14ac:dyDescent="0.2">
      <c r="A12" s="184" t="s">
        <v>197</v>
      </c>
      <c r="B12" s="74">
        <f t="shared" si="0"/>
        <v>7206371</v>
      </c>
      <c r="C12" s="74">
        <f t="shared" si="0"/>
        <v>7206731</v>
      </c>
      <c r="D12" s="185">
        <f t="shared" si="0"/>
        <v>7471378.8399999999</v>
      </c>
      <c r="E12" s="186">
        <v>103.68</v>
      </c>
    </row>
    <row r="13" spans="1:5" s="187" customFormat="1" ht="15" customHeight="1" x14ac:dyDescent="0.2">
      <c r="A13" s="29" t="s">
        <v>198</v>
      </c>
      <c r="B13" s="30">
        <v>7206371</v>
      </c>
      <c r="C13" s="30">
        <v>7206731</v>
      </c>
      <c r="D13" s="30">
        <v>7471378.8399999999</v>
      </c>
      <c r="E13" s="188">
        <v>103.68</v>
      </c>
    </row>
    <row r="14" spans="1:5" s="187" customFormat="1" ht="12.75" x14ac:dyDescent="0.2">
      <c r="A14" s="80" t="s">
        <v>144</v>
      </c>
      <c r="B14" s="30">
        <v>240751</v>
      </c>
      <c r="C14" s="30">
        <v>240751</v>
      </c>
      <c r="D14" s="189">
        <v>239509.87</v>
      </c>
      <c r="E14" s="188">
        <f t="shared" ref="E14:E21" si="1">D14/C14*100</f>
        <v>99.484475661575658</v>
      </c>
    </row>
    <row r="15" spans="1:5" s="187" customFormat="1" ht="12.75" x14ac:dyDescent="0.2">
      <c r="A15" s="80" t="s">
        <v>146</v>
      </c>
      <c r="B15" s="30">
        <v>161216</v>
      </c>
      <c r="C15" s="30">
        <v>161216</v>
      </c>
      <c r="D15" s="30">
        <v>87318.57</v>
      </c>
      <c r="E15" s="188">
        <f t="shared" si="1"/>
        <v>54.162471466851926</v>
      </c>
    </row>
    <row r="16" spans="1:5" s="187" customFormat="1" ht="12.75" x14ac:dyDescent="0.2">
      <c r="A16" s="80" t="s">
        <v>148</v>
      </c>
      <c r="B16" s="30">
        <v>6496455</v>
      </c>
      <c r="C16" s="30">
        <v>6496455</v>
      </c>
      <c r="D16" s="30">
        <v>6504914.0300000003</v>
      </c>
      <c r="E16" s="188">
        <f t="shared" si="1"/>
        <v>100.13020993757364</v>
      </c>
    </row>
    <row r="17" spans="1:5" s="187" customFormat="1" ht="12.75" x14ac:dyDescent="0.2">
      <c r="A17" s="80" t="s">
        <v>149</v>
      </c>
      <c r="B17" s="30">
        <v>195102</v>
      </c>
      <c r="C17" s="30">
        <v>195102</v>
      </c>
      <c r="D17" s="189">
        <v>464981</v>
      </c>
      <c r="E17" s="188">
        <f t="shared" si="1"/>
        <v>238.32713144919069</v>
      </c>
    </row>
    <row r="18" spans="1:5" s="187" customFormat="1" ht="12.75" x14ac:dyDescent="0.2">
      <c r="A18" s="80" t="s">
        <v>151</v>
      </c>
      <c r="B18" s="30">
        <v>93386</v>
      </c>
      <c r="C18" s="30">
        <v>93386</v>
      </c>
      <c r="D18" s="30">
        <v>141330.66</v>
      </c>
      <c r="E18" s="188">
        <f t="shared" si="1"/>
        <v>151.34030796907462</v>
      </c>
    </row>
    <row r="19" spans="1:5" s="187" customFormat="1" ht="12.75" x14ac:dyDescent="0.2">
      <c r="A19" s="80" t="s">
        <v>152</v>
      </c>
      <c r="B19" s="30">
        <v>6000</v>
      </c>
      <c r="C19" s="30">
        <v>6000</v>
      </c>
      <c r="D19" s="30">
        <v>4966.43</v>
      </c>
      <c r="E19" s="188">
        <f t="shared" si="1"/>
        <v>82.773833333333329</v>
      </c>
    </row>
    <row r="20" spans="1:5" s="187" customFormat="1" ht="12.75" x14ac:dyDescent="0.2">
      <c r="A20" s="80" t="s">
        <v>154</v>
      </c>
      <c r="B20" s="30">
        <v>781</v>
      </c>
      <c r="C20" s="30">
        <v>781</v>
      </c>
      <c r="D20" s="30">
        <v>1057.3499999999999</v>
      </c>
      <c r="E20" s="188">
        <f>D20/C20*100</f>
        <v>135.38412291933417</v>
      </c>
    </row>
    <row r="21" spans="1:5" s="187" customFormat="1" ht="12.75" x14ac:dyDescent="0.2">
      <c r="A21" s="80" t="s">
        <v>156</v>
      </c>
      <c r="B21" s="30">
        <v>12680</v>
      </c>
      <c r="C21" s="30">
        <v>12680</v>
      </c>
      <c r="D21" s="30">
        <v>27300.93</v>
      </c>
      <c r="E21" s="188">
        <f t="shared" si="1"/>
        <v>215.3070189274448</v>
      </c>
    </row>
    <row r="22" spans="1:5" s="187" customFormat="1" ht="12.75" x14ac:dyDescent="0.2">
      <c r="A22" s="184" t="s">
        <v>199</v>
      </c>
      <c r="B22" s="74">
        <f t="shared" ref="B22:D23" si="2">B23</f>
        <v>93386</v>
      </c>
      <c r="C22" s="74">
        <f t="shared" si="2"/>
        <v>93386</v>
      </c>
      <c r="D22" s="74">
        <f t="shared" si="2"/>
        <v>141330.65999999997</v>
      </c>
      <c r="E22" s="75">
        <f>D22/C22*100</f>
        <v>151.34030796907456</v>
      </c>
    </row>
    <row r="23" spans="1:5" s="175" customFormat="1" ht="12.75" x14ac:dyDescent="0.2">
      <c r="A23" s="181" t="s">
        <v>200</v>
      </c>
      <c r="B23" s="182">
        <f t="shared" si="2"/>
        <v>93386</v>
      </c>
      <c r="C23" s="182">
        <f t="shared" si="2"/>
        <v>93386</v>
      </c>
      <c r="D23" s="182">
        <f t="shared" si="2"/>
        <v>141330.65999999997</v>
      </c>
      <c r="E23" s="183">
        <f>D23/C23*100</f>
        <v>151.34030796907456</v>
      </c>
    </row>
    <row r="24" spans="1:5" s="187" customFormat="1" ht="12.75" x14ac:dyDescent="0.2">
      <c r="A24" s="80" t="s">
        <v>151</v>
      </c>
      <c r="B24" s="30">
        <f>B25+B30+B37</f>
        <v>93386</v>
      </c>
      <c r="C24" s="30">
        <f>C25+C30+C37</f>
        <v>93386</v>
      </c>
      <c r="D24" s="30">
        <f>D25+D30+D37</f>
        <v>141330.65999999997</v>
      </c>
      <c r="E24" s="112">
        <f>D24/C24*100</f>
        <v>151.34030796907456</v>
      </c>
    </row>
    <row r="25" spans="1:5" s="187" customFormat="1" ht="12.75" x14ac:dyDescent="0.2">
      <c r="A25" s="190" t="s">
        <v>74</v>
      </c>
      <c r="B25" s="74">
        <v>80731</v>
      </c>
      <c r="C25" s="74">
        <v>80731</v>
      </c>
      <c r="D25" s="74">
        <f>SUM(D26:D29)</f>
        <v>118120.98999999999</v>
      </c>
      <c r="E25" s="75">
        <f>D25/C25*100</f>
        <v>146.31429066901188</v>
      </c>
    </row>
    <row r="26" spans="1:5" s="187" customFormat="1" ht="12.75" x14ac:dyDescent="0.2">
      <c r="A26" s="191" t="s">
        <v>76</v>
      </c>
      <c r="B26" s="81"/>
      <c r="C26" s="81"/>
      <c r="D26" s="30">
        <v>103670.29</v>
      </c>
      <c r="E26" s="192"/>
    </row>
    <row r="27" spans="1:5" s="187" customFormat="1" ht="12.75" x14ac:dyDescent="0.2">
      <c r="A27" s="191" t="s">
        <v>78</v>
      </c>
      <c r="B27" s="81"/>
      <c r="C27" s="81"/>
      <c r="D27" s="30">
        <v>2850.74</v>
      </c>
      <c r="E27" s="192"/>
    </row>
    <row r="28" spans="1:5" s="187" customFormat="1" ht="12.75" x14ac:dyDescent="0.2">
      <c r="A28" s="191" t="s">
        <v>80</v>
      </c>
      <c r="B28" s="81"/>
      <c r="C28" s="81"/>
      <c r="D28" s="30">
        <v>2100</v>
      </c>
      <c r="E28" s="192"/>
    </row>
    <row r="29" spans="1:5" s="187" customFormat="1" ht="12.75" x14ac:dyDescent="0.2">
      <c r="A29" s="191" t="s">
        <v>82</v>
      </c>
      <c r="B29" s="81"/>
      <c r="C29" s="81"/>
      <c r="D29" s="30">
        <v>9499.9599999999991</v>
      </c>
      <c r="E29" s="192"/>
    </row>
    <row r="30" spans="1:5" s="187" customFormat="1" ht="12.75" x14ac:dyDescent="0.2">
      <c r="A30" s="190" t="s">
        <v>84</v>
      </c>
      <c r="B30" s="74">
        <v>10000</v>
      </c>
      <c r="C30" s="74">
        <v>10000</v>
      </c>
      <c r="D30" s="74">
        <f>D31+D32+D33+D35+D36+D34</f>
        <v>20555.21</v>
      </c>
      <c r="E30" s="75">
        <f>D30/C30*100</f>
        <v>205.55209999999997</v>
      </c>
    </row>
    <row r="31" spans="1:5" s="187" customFormat="1" ht="12.75" x14ac:dyDescent="0.2">
      <c r="A31" s="191" t="s">
        <v>86</v>
      </c>
      <c r="B31" s="74"/>
      <c r="C31" s="74"/>
      <c r="D31" s="30">
        <v>2901</v>
      </c>
      <c r="E31" s="75"/>
    </row>
    <row r="32" spans="1:5" s="187" customFormat="1" ht="12.75" x14ac:dyDescent="0.2">
      <c r="A32" s="191" t="s">
        <v>87</v>
      </c>
      <c r="B32" s="81"/>
      <c r="C32" s="81"/>
      <c r="D32" s="30">
        <v>6119.25</v>
      </c>
      <c r="E32" s="192"/>
    </row>
    <row r="33" spans="1:5" s="187" customFormat="1" ht="12.75" x14ac:dyDescent="0.2">
      <c r="A33" s="191" t="s">
        <v>88</v>
      </c>
      <c r="B33" s="81"/>
      <c r="C33" s="81"/>
      <c r="D33" s="30">
        <v>4817.25</v>
      </c>
      <c r="E33" s="192"/>
    </row>
    <row r="34" spans="1:5" s="187" customFormat="1" ht="12.75" x14ac:dyDescent="0.2">
      <c r="A34" s="191" t="s">
        <v>90</v>
      </c>
      <c r="B34" s="81"/>
      <c r="C34" s="81"/>
      <c r="D34" s="30">
        <v>49.78</v>
      </c>
      <c r="E34" s="192"/>
    </row>
    <row r="35" spans="1:5" s="187" customFormat="1" ht="12.75" x14ac:dyDescent="0.2">
      <c r="A35" s="191" t="s">
        <v>102</v>
      </c>
      <c r="B35" s="81"/>
      <c r="C35" s="81"/>
      <c r="D35" s="30">
        <v>4028.15</v>
      </c>
      <c r="E35" s="192"/>
    </row>
    <row r="36" spans="1:5" s="187" customFormat="1" ht="12.75" x14ac:dyDescent="0.2">
      <c r="A36" s="191" t="s">
        <v>103</v>
      </c>
      <c r="B36" s="81"/>
      <c r="C36" s="81"/>
      <c r="D36" s="30">
        <v>2639.78</v>
      </c>
      <c r="E36" s="192"/>
    </row>
    <row r="37" spans="1:5" s="187" customFormat="1" ht="25.5" x14ac:dyDescent="0.2">
      <c r="A37" s="190" t="s">
        <v>120</v>
      </c>
      <c r="B37" s="74">
        <v>2655</v>
      </c>
      <c r="C37" s="74">
        <v>2655</v>
      </c>
      <c r="D37" s="74">
        <v>2654.46</v>
      </c>
      <c r="E37" s="75">
        <f>D37/C37*100</f>
        <v>99.979661016949152</v>
      </c>
    </row>
    <row r="38" spans="1:5" s="187" customFormat="1" ht="12.75" x14ac:dyDescent="0.2">
      <c r="A38" s="193" t="s">
        <v>122</v>
      </c>
      <c r="B38" s="81"/>
      <c r="C38" s="81"/>
      <c r="D38" s="30">
        <v>2654.46</v>
      </c>
      <c r="E38" s="192"/>
    </row>
    <row r="39" spans="1:5" s="187" customFormat="1" ht="25.5" x14ac:dyDescent="0.2">
      <c r="A39" s="184" t="s">
        <v>201</v>
      </c>
      <c r="B39" s="74">
        <f>B40+B47</f>
        <v>240751</v>
      </c>
      <c r="C39" s="74">
        <f>C41+C47</f>
        <v>240751</v>
      </c>
      <c r="D39" s="74">
        <f>D40+D47</f>
        <v>239509.87</v>
      </c>
      <c r="E39" s="75">
        <f>D39/C39*100</f>
        <v>99.484475661575658</v>
      </c>
    </row>
    <row r="40" spans="1:5" s="175" customFormat="1" ht="15" customHeight="1" x14ac:dyDescent="0.2">
      <c r="A40" s="181" t="s">
        <v>202</v>
      </c>
      <c r="B40" s="182">
        <f t="shared" ref="B40:D41" si="3">B41</f>
        <v>207570</v>
      </c>
      <c r="C40" s="182">
        <f>C41</f>
        <v>207570</v>
      </c>
      <c r="D40" s="182">
        <f t="shared" si="3"/>
        <v>207570</v>
      </c>
      <c r="E40" s="183">
        <f>D40/C40*100</f>
        <v>100</v>
      </c>
    </row>
    <row r="41" spans="1:5" s="187" customFormat="1" ht="12.75" x14ac:dyDescent="0.2">
      <c r="A41" s="80" t="s">
        <v>144</v>
      </c>
      <c r="B41" s="30">
        <v>207570</v>
      </c>
      <c r="C41" s="30">
        <v>207570</v>
      </c>
      <c r="D41" s="189">
        <f t="shared" si="3"/>
        <v>207570</v>
      </c>
      <c r="E41" s="186">
        <f t="shared" ref="E41:E56" si="4">D41/C41*100</f>
        <v>100</v>
      </c>
    </row>
    <row r="42" spans="1:5" s="187" customFormat="1" ht="12.75" x14ac:dyDescent="0.2">
      <c r="A42" s="190" t="s">
        <v>126</v>
      </c>
      <c r="B42" s="74">
        <v>207570</v>
      </c>
      <c r="C42" s="74">
        <v>207570</v>
      </c>
      <c r="D42" s="74">
        <f>D43+D44+D45+D46</f>
        <v>207570</v>
      </c>
      <c r="E42" s="186">
        <f t="shared" si="4"/>
        <v>100</v>
      </c>
    </row>
    <row r="43" spans="1:5" s="187" customFormat="1" ht="12.75" x14ac:dyDescent="0.2">
      <c r="A43" s="193" t="s">
        <v>128</v>
      </c>
      <c r="B43" s="74"/>
      <c r="C43" s="74"/>
      <c r="D43" s="189">
        <v>29492.400000000001</v>
      </c>
      <c r="E43" s="194"/>
    </row>
    <row r="44" spans="1:5" s="187" customFormat="1" ht="12.75" x14ac:dyDescent="0.2">
      <c r="A44" s="193" t="s">
        <v>131</v>
      </c>
      <c r="B44" s="74"/>
      <c r="C44" s="74"/>
      <c r="D44" s="189">
        <v>138441.65</v>
      </c>
      <c r="E44" s="194"/>
    </row>
    <row r="45" spans="1:5" s="187" customFormat="1" ht="12.75" x14ac:dyDescent="0.2">
      <c r="A45" s="193" t="s">
        <v>132</v>
      </c>
      <c r="B45" s="74"/>
      <c r="C45" s="74"/>
      <c r="D45" s="189">
        <v>11099.91</v>
      </c>
      <c r="E45" s="194"/>
    </row>
    <row r="46" spans="1:5" s="187" customFormat="1" ht="12.75" x14ac:dyDescent="0.2">
      <c r="A46" s="193" t="s">
        <v>203</v>
      </c>
      <c r="B46" s="74"/>
      <c r="C46" s="74"/>
      <c r="D46" s="189">
        <v>28536.04</v>
      </c>
      <c r="E46" s="194"/>
    </row>
    <row r="47" spans="1:5" s="175" customFormat="1" ht="12.75" x14ac:dyDescent="0.2">
      <c r="A47" s="181" t="s">
        <v>204</v>
      </c>
      <c r="B47" s="182">
        <f>B48</f>
        <v>33181</v>
      </c>
      <c r="C47" s="182">
        <f>C48</f>
        <v>33181</v>
      </c>
      <c r="D47" s="182">
        <f>D48</f>
        <v>31939.87</v>
      </c>
      <c r="E47" s="183">
        <f t="shared" si="4"/>
        <v>96.259515988065459</v>
      </c>
    </row>
    <row r="48" spans="1:5" s="187" customFormat="1" ht="12.75" x14ac:dyDescent="0.2">
      <c r="A48" s="80" t="s">
        <v>144</v>
      </c>
      <c r="B48" s="30">
        <f>B49+B52+B56</f>
        <v>33181</v>
      </c>
      <c r="C48" s="30">
        <f>C49+C52+C56</f>
        <v>33181</v>
      </c>
      <c r="D48" s="195">
        <f>D49+D52+D56</f>
        <v>31939.87</v>
      </c>
      <c r="E48" s="186">
        <f t="shared" si="4"/>
        <v>96.259515988065459</v>
      </c>
    </row>
    <row r="49" spans="1:5" s="187" customFormat="1" ht="12.75" x14ac:dyDescent="0.2">
      <c r="A49" s="190" t="s">
        <v>74</v>
      </c>
      <c r="B49" s="74">
        <v>3495</v>
      </c>
      <c r="C49" s="74">
        <v>3495</v>
      </c>
      <c r="D49" s="196">
        <f>D50+D51</f>
        <v>2401.37</v>
      </c>
      <c r="E49" s="186">
        <f t="shared" si="4"/>
        <v>68.708726752503566</v>
      </c>
    </row>
    <row r="50" spans="1:5" s="187" customFormat="1" ht="12.75" x14ac:dyDescent="0.2">
      <c r="A50" s="193" t="s">
        <v>77</v>
      </c>
      <c r="B50" s="74"/>
      <c r="C50" s="74"/>
      <c r="D50" s="189">
        <v>2167.37</v>
      </c>
      <c r="E50" s="186"/>
    </row>
    <row r="51" spans="1:5" s="187" customFormat="1" ht="12.75" x14ac:dyDescent="0.2">
      <c r="A51" s="193" t="s">
        <v>82</v>
      </c>
      <c r="B51" s="74"/>
      <c r="C51" s="74"/>
      <c r="D51" s="189">
        <v>234</v>
      </c>
      <c r="E51" s="186"/>
    </row>
    <row r="52" spans="1:5" s="187" customFormat="1" ht="12.75" x14ac:dyDescent="0.2">
      <c r="A52" s="190" t="s">
        <v>84</v>
      </c>
      <c r="B52" s="74">
        <v>24486</v>
      </c>
      <c r="C52" s="74">
        <v>24486</v>
      </c>
      <c r="D52" s="196">
        <f>D53+D54+D55</f>
        <v>24338.5</v>
      </c>
      <c r="E52" s="186">
        <f t="shared" si="4"/>
        <v>99.3976149636527</v>
      </c>
    </row>
    <row r="53" spans="1:5" s="187" customFormat="1" ht="12.75" x14ac:dyDescent="0.2">
      <c r="A53" s="193" t="s">
        <v>92</v>
      </c>
      <c r="B53" s="74"/>
      <c r="C53" s="74"/>
      <c r="D53" s="189">
        <v>357.5</v>
      </c>
      <c r="E53" s="186"/>
    </row>
    <row r="54" spans="1:5" s="187" customFormat="1" ht="12.75" x14ac:dyDescent="0.2">
      <c r="A54" s="193" t="s">
        <v>94</v>
      </c>
      <c r="B54" s="74"/>
      <c r="C54" s="74"/>
      <c r="D54" s="189">
        <v>3981</v>
      </c>
      <c r="E54" s="186"/>
    </row>
    <row r="55" spans="1:5" s="187" customFormat="1" ht="12.75" x14ac:dyDescent="0.2">
      <c r="A55" s="193" t="s">
        <v>95</v>
      </c>
      <c r="B55" s="74"/>
      <c r="C55" s="74"/>
      <c r="D55" s="189">
        <v>20000</v>
      </c>
      <c r="E55" s="186"/>
    </row>
    <row r="56" spans="1:5" s="187" customFormat="1" ht="25.5" x14ac:dyDescent="0.2">
      <c r="A56" s="190" t="s">
        <v>120</v>
      </c>
      <c r="B56" s="74">
        <v>5200</v>
      </c>
      <c r="C56" s="74">
        <v>5200</v>
      </c>
      <c r="D56" s="196">
        <v>5200</v>
      </c>
      <c r="E56" s="186">
        <f t="shared" si="4"/>
        <v>100</v>
      </c>
    </row>
    <row r="57" spans="1:5" s="187" customFormat="1" ht="12.75" x14ac:dyDescent="0.2">
      <c r="A57" s="193" t="s">
        <v>122</v>
      </c>
      <c r="B57" s="74"/>
      <c r="C57" s="74"/>
      <c r="D57" s="189">
        <v>5200</v>
      </c>
      <c r="E57" s="186"/>
    </row>
    <row r="58" spans="1:5" s="187" customFormat="1" ht="12.75" x14ac:dyDescent="0.2">
      <c r="A58" s="184" t="s">
        <v>205</v>
      </c>
      <c r="B58" s="74">
        <f>B59+B118+B143+B156</f>
        <v>6872234</v>
      </c>
      <c r="C58" s="74">
        <f>C59+C118+C143+C156</f>
        <v>6872234</v>
      </c>
      <c r="D58" s="196">
        <f>D59+D118+D143+D156</f>
        <v>7090538.3100000005</v>
      </c>
      <c r="E58" s="75">
        <f>D58/C58*100</f>
        <v>103.17661345641025</v>
      </c>
    </row>
    <row r="59" spans="1:5" s="175" customFormat="1" ht="12.75" x14ac:dyDescent="0.2">
      <c r="A59" s="197" t="s">
        <v>206</v>
      </c>
      <c r="B59" s="182">
        <f>B60+B78+B110</f>
        <v>6367471</v>
      </c>
      <c r="C59" s="182">
        <f>C60+C78+C110</f>
        <v>6367471</v>
      </c>
      <c r="D59" s="182">
        <f>D60+D78+D110+D115</f>
        <v>6538228.1899999995</v>
      </c>
      <c r="E59" s="183">
        <f>D59/C59*100</f>
        <v>102.681711310503</v>
      </c>
    </row>
    <row r="60" spans="1:5" s="187" customFormat="1" ht="12.75" x14ac:dyDescent="0.2">
      <c r="A60" s="80" t="s">
        <v>146</v>
      </c>
      <c r="B60" s="30">
        <f>B61+B67+B76</f>
        <v>108471</v>
      </c>
      <c r="C60" s="30">
        <f>C61+C67+C76</f>
        <v>108471</v>
      </c>
      <c r="D60" s="30">
        <f>D61+D67+D76</f>
        <v>78458.009999999995</v>
      </c>
      <c r="E60" s="112">
        <f>D60/C60*100</f>
        <v>72.33086262687722</v>
      </c>
    </row>
    <row r="61" spans="1:5" s="187" customFormat="1" ht="12.75" x14ac:dyDescent="0.2">
      <c r="A61" s="190" t="s">
        <v>74</v>
      </c>
      <c r="B61" s="74">
        <v>81471</v>
      </c>
      <c r="C61" s="74">
        <v>81471</v>
      </c>
      <c r="D61" s="74">
        <f>SUM(D62:D66)</f>
        <v>61805.409999999996</v>
      </c>
      <c r="E61" s="75">
        <f>D61/C61*100</f>
        <v>75.861852683777045</v>
      </c>
    </row>
    <row r="62" spans="1:5" s="187" customFormat="1" ht="12.75" x14ac:dyDescent="0.2">
      <c r="A62" s="191" t="s">
        <v>76</v>
      </c>
      <c r="B62" s="81"/>
      <c r="C62" s="81"/>
      <c r="D62" s="30">
        <v>52218.53</v>
      </c>
      <c r="E62" s="192"/>
    </row>
    <row r="63" spans="1:5" s="187" customFormat="1" ht="12.75" x14ac:dyDescent="0.2">
      <c r="A63" s="191" t="s">
        <v>77</v>
      </c>
      <c r="B63" s="81"/>
      <c r="C63" s="81"/>
      <c r="D63" s="30">
        <v>0</v>
      </c>
      <c r="E63" s="192"/>
    </row>
    <row r="64" spans="1:5" s="187" customFormat="1" ht="12.75" x14ac:dyDescent="0.2">
      <c r="A64" s="191" t="s">
        <v>78</v>
      </c>
      <c r="B64" s="81"/>
      <c r="C64" s="81"/>
      <c r="D64" s="30">
        <v>232.46</v>
      </c>
      <c r="E64" s="192"/>
    </row>
    <row r="65" spans="1:5" s="187" customFormat="1" ht="12.75" x14ac:dyDescent="0.2">
      <c r="A65" s="191" t="s">
        <v>80</v>
      </c>
      <c r="B65" s="81"/>
      <c r="C65" s="81"/>
      <c r="D65" s="30">
        <v>700</v>
      </c>
      <c r="E65" s="192"/>
    </row>
    <row r="66" spans="1:5" s="187" customFormat="1" ht="12.75" x14ac:dyDescent="0.2">
      <c r="A66" s="191" t="s">
        <v>82</v>
      </c>
      <c r="B66" s="81"/>
      <c r="C66" s="81"/>
      <c r="D66" s="30">
        <v>8654.42</v>
      </c>
      <c r="E66" s="192"/>
    </row>
    <row r="67" spans="1:5" s="187" customFormat="1" ht="12.75" x14ac:dyDescent="0.2">
      <c r="A67" s="190" t="s">
        <v>84</v>
      </c>
      <c r="B67" s="74">
        <v>23000</v>
      </c>
      <c r="C67" s="74">
        <v>23000</v>
      </c>
      <c r="D67" s="74">
        <f>SUM(D68:D75)</f>
        <v>16594.879999999997</v>
      </c>
      <c r="E67" s="75">
        <f>D67/C67*100</f>
        <v>72.151652173913021</v>
      </c>
    </row>
    <row r="68" spans="1:5" s="187" customFormat="1" ht="12.75" x14ac:dyDescent="0.2">
      <c r="A68" s="191" t="s">
        <v>86</v>
      </c>
      <c r="B68" s="81"/>
      <c r="C68" s="81"/>
      <c r="D68" s="30">
        <v>4008.41</v>
      </c>
      <c r="E68" s="192"/>
    </row>
    <row r="69" spans="1:5" s="187" customFormat="1" ht="12.75" x14ac:dyDescent="0.2">
      <c r="A69" s="191" t="s">
        <v>87</v>
      </c>
      <c r="B69" s="81"/>
      <c r="C69" s="81"/>
      <c r="D69" s="30">
        <v>391.02</v>
      </c>
      <c r="E69" s="192"/>
    </row>
    <row r="70" spans="1:5" s="187" customFormat="1" ht="12.75" x14ac:dyDescent="0.2">
      <c r="A70" s="191" t="s">
        <v>88</v>
      </c>
      <c r="B70" s="81"/>
      <c r="C70" s="81"/>
      <c r="D70" s="30">
        <v>7040.62</v>
      </c>
      <c r="E70" s="192"/>
    </row>
    <row r="71" spans="1:5" s="187" customFormat="1" ht="12.75" x14ac:dyDescent="0.2">
      <c r="A71" s="191" t="s">
        <v>90</v>
      </c>
      <c r="B71" s="81"/>
      <c r="C71" s="81"/>
      <c r="D71" s="30">
        <v>403</v>
      </c>
      <c r="E71" s="192"/>
    </row>
    <row r="72" spans="1:5" s="187" customFormat="1" ht="12.75" x14ac:dyDescent="0.2">
      <c r="A72" s="193" t="s">
        <v>207</v>
      </c>
      <c r="B72" s="81"/>
      <c r="C72" s="81"/>
      <c r="D72" s="30">
        <v>351.22</v>
      </c>
      <c r="E72" s="192"/>
    </row>
    <row r="73" spans="1:5" s="187" customFormat="1" ht="12.75" x14ac:dyDescent="0.2">
      <c r="A73" s="191" t="s">
        <v>100</v>
      </c>
      <c r="B73" s="81"/>
      <c r="C73" s="81"/>
      <c r="D73" s="30">
        <v>2069.69</v>
      </c>
      <c r="E73" s="192"/>
    </row>
    <row r="74" spans="1:5" s="187" customFormat="1" ht="12.75" x14ac:dyDescent="0.2">
      <c r="A74" s="191" t="s">
        <v>103</v>
      </c>
      <c r="B74" s="81"/>
      <c r="C74" s="81"/>
      <c r="D74" s="30">
        <v>1753.96</v>
      </c>
      <c r="E74" s="192"/>
    </row>
    <row r="75" spans="1:5" s="187" customFormat="1" ht="12.75" x14ac:dyDescent="0.2">
      <c r="A75" s="191" t="s">
        <v>111</v>
      </c>
      <c r="B75" s="81"/>
      <c r="C75" s="81"/>
      <c r="D75" s="30">
        <v>576.96</v>
      </c>
      <c r="E75" s="192"/>
    </row>
    <row r="76" spans="1:5" s="187" customFormat="1" ht="25.5" x14ac:dyDescent="0.2">
      <c r="A76" s="190" t="s">
        <v>120</v>
      </c>
      <c r="B76" s="74">
        <v>4000</v>
      </c>
      <c r="C76" s="74">
        <v>4000</v>
      </c>
      <c r="D76" s="74">
        <f>D77</f>
        <v>57.72</v>
      </c>
      <c r="E76" s="75">
        <f>D76/C76*100</f>
        <v>1.4430000000000001</v>
      </c>
    </row>
    <row r="77" spans="1:5" s="187" customFormat="1" ht="12.75" x14ac:dyDescent="0.2">
      <c r="A77" s="191" t="s">
        <v>122</v>
      </c>
      <c r="B77" s="30"/>
      <c r="C77" s="30"/>
      <c r="D77" s="30">
        <v>57.72</v>
      </c>
      <c r="E77" s="192"/>
    </row>
    <row r="78" spans="1:5" s="187" customFormat="1" ht="12.75" x14ac:dyDescent="0.2">
      <c r="A78" s="80" t="s">
        <v>148</v>
      </c>
      <c r="B78" s="30">
        <f>B79+B85+B107</f>
        <v>6253000</v>
      </c>
      <c r="C78" s="30">
        <f>C79+C85+C107</f>
        <v>6253000</v>
      </c>
      <c r="D78" s="30">
        <f>D79+D85+D107</f>
        <v>6454527.6500000004</v>
      </c>
      <c r="E78" s="112">
        <f>D78/C78*100</f>
        <v>103.22289541020311</v>
      </c>
    </row>
    <row r="79" spans="1:5" s="187" customFormat="1" ht="12.75" x14ac:dyDescent="0.2">
      <c r="A79" s="190" t="s">
        <v>74</v>
      </c>
      <c r="B79" s="74">
        <v>5448500</v>
      </c>
      <c r="C79" s="74">
        <v>5448500</v>
      </c>
      <c r="D79" s="74">
        <f>SUM(D80:D84)</f>
        <v>5687052.6600000001</v>
      </c>
      <c r="E79" s="75">
        <f>D79/C79*100</f>
        <v>104.37831806919336</v>
      </c>
    </row>
    <row r="80" spans="1:5" s="187" customFormat="1" ht="12.75" x14ac:dyDescent="0.2">
      <c r="A80" s="191" t="s">
        <v>76</v>
      </c>
      <c r="B80" s="81"/>
      <c r="C80" s="81"/>
      <c r="D80" s="30">
        <v>4562627.17</v>
      </c>
      <c r="E80" s="192"/>
    </row>
    <row r="81" spans="1:5" s="187" customFormat="1" ht="12.75" x14ac:dyDescent="0.2">
      <c r="A81" s="191" t="s">
        <v>77</v>
      </c>
      <c r="B81" s="81"/>
      <c r="C81" s="81"/>
      <c r="D81" s="30">
        <v>263827.95</v>
      </c>
      <c r="E81" s="192"/>
    </row>
    <row r="82" spans="1:5" s="187" customFormat="1" ht="12.75" x14ac:dyDescent="0.2">
      <c r="A82" s="191" t="s">
        <v>78</v>
      </c>
      <c r="B82" s="81"/>
      <c r="C82" s="81"/>
      <c r="D82" s="30">
        <v>75192.97</v>
      </c>
      <c r="E82" s="192"/>
    </row>
    <row r="83" spans="1:5" s="187" customFormat="1" ht="12.75" x14ac:dyDescent="0.2">
      <c r="A83" s="191" t="s">
        <v>80</v>
      </c>
      <c r="B83" s="81"/>
      <c r="C83" s="81"/>
      <c r="D83" s="30">
        <v>191379.24</v>
      </c>
      <c r="E83" s="192"/>
    </row>
    <row r="84" spans="1:5" s="187" customFormat="1" ht="12.75" x14ac:dyDescent="0.2">
      <c r="A84" s="191" t="s">
        <v>82</v>
      </c>
      <c r="B84" s="81"/>
      <c r="C84" s="81"/>
      <c r="D84" s="30">
        <v>594025.32999999996</v>
      </c>
      <c r="E84" s="192"/>
    </row>
    <row r="85" spans="1:5" s="187" customFormat="1" ht="12.75" x14ac:dyDescent="0.2">
      <c r="A85" s="190" t="s">
        <v>84</v>
      </c>
      <c r="B85" s="74">
        <v>799500</v>
      </c>
      <c r="C85" s="74">
        <v>799500</v>
      </c>
      <c r="D85" s="74">
        <f>SUM(D86:D106)</f>
        <v>765732.56000000017</v>
      </c>
      <c r="E85" s="75">
        <f>D85/C85*100</f>
        <v>95.776430268918105</v>
      </c>
    </row>
    <row r="86" spans="1:5" s="187" customFormat="1" ht="12.75" x14ac:dyDescent="0.2">
      <c r="A86" s="191" t="s">
        <v>86</v>
      </c>
      <c r="B86" s="81"/>
      <c r="C86" s="81"/>
      <c r="D86" s="30">
        <v>1643.96</v>
      </c>
      <c r="E86" s="192"/>
    </row>
    <row r="87" spans="1:5" s="187" customFormat="1" ht="12.75" x14ac:dyDescent="0.2">
      <c r="A87" s="191" t="s">
        <v>87</v>
      </c>
      <c r="B87" s="81"/>
      <c r="C87" s="81"/>
      <c r="D87" s="30">
        <v>223333.07</v>
      </c>
      <c r="E87" s="192"/>
    </row>
    <row r="88" spans="1:5" s="187" customFormat="1" ht="12.75" x14ac:dyDescent="0.2">
      <c r="A88" s="191" t="s">
        <v>88</v>
      </c>
      <c r="B88" s="81"/>
      <c r="C88" s="81"/>
      <c r="D88" s="30">
        <v>5467.41</v>
      </c>
      <c r="E88" s="192"/>
    </row>
    <row r="89" spans="1:5" s="187" customFormat="1" ht="12.75" x14ac:dyDescent="0.2">
      <c r="A89" s="191" t="s">
        <v>90</v>
      </c>
      <c r="B89" s="81"/>
      <c r="C89" s="81"/>
      <c r="D89" s="30">
        <v>21760.57</v>
      </c>
      <c r="E89" s="192"/>
    </row>
    <row r="90" spans="1:5" s="187" customFormat="1" ht="12.75" x14ac:dyDescent="0.2">
      <c r="A90" s="191" t="s">
        <v>91</v>
      </c>
      <c r="B90" s="81"/>
      <c r="C90" s="81"/>
      <c r="D90" s="30">
        <v>75226.28</v>
      </c>
      <c r="E90" s="192"/>
    </row>
    <row r="91" spans="1:5" s="187" customFormat="1" ht="12.75" x14ac:dyDescent="0.2">
      <c r="A91" s="191" t="s">
        <v>92</v>
      </c>
      <c r="B91" s="81"/>
      <c r="C91" s="81"/>
      <c r="D91" s="30">
        <v>266005.07</v>
      </c>
      <c r="E91" s="192"/>
    </row>
    <row r="92" spans="1:5" s="187" customFormat="1" ht="12.75" x14ac:dyDescent="0.2">
      <c r="A92" s="191" t="s">
        <v>94</v>
      </c>
      <c r="B92" s="81"/>
      <c r="C92" s="81"/>
      <c r="D92" s="30">
        <v>4154.46</v>
      </c>
      <c r="E92" s="192"/>
    </row>
    <row r="93" spans="1:5" s="187" customFormat="1" ht="12.75" x14ac:dyDescent="0.2">
      <c r="A93" s="191" t="s">
        <v>95</v>
      </c>
      <c r="B93" s="81"/>
      <c r="C93" s="81"/>
      <c r="D93" s="30">
        <v>930.49</v>
      </c>
      <c r="E93" s="192"/>
    </row>
    <row r="94" spans="1:5" s="187" customFormat="1" ht="12.75" x14ac:dyDescent="0.2">
      <c r="A94" s="191" t="s">
        <v>97</v>
      </c>
      <c r="B94" s="81"/>
      <c r="C94" s="81"/>
      <c r="D94" s="30">
        <v>12188.17</v>
      </c>
      <c r="E94" s="192"/>
    </row>
    <row r="95" spans="1:5" s="187" customFormat="1" ht="12.75" x14ac:dyDescent="0.2">
      <c r="A95" s="191" t="s">
        <v>99</v>
      </c>
      <c r="B95" s="81"/>
      <c r="C95" s="81"/>
      <c r="D95" s="30">
        <v>643.75</v>
      </c>
      <c r="E95" s="192"/>
    </row>
    <row r="96" spans="1:5" s="187" customFormat="1" ht="12.75" x14ac:dyDescent="0.2">
      <c r="A96" s="191" t="s">
        <v>100</v>
      </c>
      <c r="B96" s="81"/>
      <c r="C96" s="81"/>
      <c r="D96" s="30">
        <v>11697.02</v>
      </c>
      <c r="E96" s="192"/>
    </row>
    <row r="97" spans="1:5" s="187" customFormat="1" ht="12.75" x14ac:dyDescent="0.2">
      <c r="A97" s="191" t="s">
        <v>101</v>
      </c>
      <c r="B97" s="81"/>
      <c r="C97" s="81"/>
      <c r="D97" s="30">
        <v>7580.62</v>
      </c>
      <c r="E97" s="192"/>
    </row>
    <row r="98" spans="1:5" s="187" customFormat="1" ht="12.75" x14ac:dyDescent="0.2">
      <c r="A98" s="191" t="s">
        <v>102</v>
      </c>
      <c r="B98" s="81"/>
      <c r="C98" s="81"/>
      <c r="D98" s="30">
        <v>885.93</v>
      </c>
      <c r="E98" s="192"/>
    </row>
    <row r="99" spans="1:5" s="187" customFormat="1" ht="12.75" x14ac:dyDescent="0.2">
      <c r="A99" s="191" t="s">
        <v>103</v>
      </c>
      <c r="B99" s="81"/>
      <c r="C99" s="81"/>
      <c r="D99" s="30">
        <v>48758.13</v>
      </c>
      <c r="E99" s="192"/>
    </row>
    <row r="100" spans="1:5" s="187" customFormat="1" ht="12.75" x14ac:dyDescent="0.2">
      <c r="A100" s="191" t="s">
        <v>104</v>
      </c>
      <c r="B100" s="81"/>
      <c r="C100" s="81"/>
      <c r="D100" s="30">
        <v>17904.330000000002</v>
      </c>
      <c r="E100" s="192"/>
    </row>
    <row r="101" spans="1:5" s="187" customFormat="1" ht="12.75" x14ac:dyDescent="0.2">
      <c r="A101" s="191" t="s">
        <v>105</v>
      </c>
      <c r="B101" s="81"/>
      <c r="C101" s="81"/>
      <c r="D101" s="30">
        <v>12915.78</v>
      </c>
      <c r="E101" s="192"/>
    </row>
    <row r="102" spans="1:5" s="187" customFormat="1" ht="12.75" x14ac:dyDescent="0.2">
      <c r="A102" s="191" t="s">
        <v>107</v>
      </c>
      <c r="B102" s="81"/>
      <c r="C102" s="81"/>
      <c r="D102" s="30">
        <v>1841.42</v>
      </c>
      <c r="E102" s="192"/>
    </row>
    <row r="103" spans="1:5" s="187" customFormat="1" ht="12.75" customHeight="1" x14ac:dyDescent="0.2">
      <c r="A103" s="191" t="s">
        <v>208</v>
      </c>
      <c r="B103" s="81"/>
      <c r="C103" s="81"/>
      <c r="D103" s="30">
        <v>11890.39</v>
      </c>
      <c r="E103" s="192"/>
    </row>
    <row r="104" spans="1:5" s="187" customFormat="1" ht="12.75" x14ac:dyDescent="0.2">
      <c r="A104" s="191" t="s">
        <v>110</v>
      </c>
      <c r="B104" s="81"/>
      <c r="C104" s="81"/>
      <c r="D104" s="30">
        <v>29562.62</v>
      </c>
      <c r="E104" s="192"/>
    </row>
    <row r="105" spans="1:5" s="187" customFormat="1" ht="12.75" x14ac:dyDescent="0.2">
      <c r="A105" s="191" t="s">
        <v>112</v>
      </c>
      <c r="B105" s="81"/>
      <c r="C105" s="81"/>
      <c r="D105" s="30">
        <v>10071.26</v>
      </c>
      <c r="E105" s="192"/>
    </row>
    <row r="106" spans="1:5" s="187" customFormat="1" ht="12.75" x14ac:dyDescent="0.2">
      <c r="A106" s="191" t="s">
        <v>114</v>
      </c>
      <c r="B106" s="81"/>
      <c r="C106" s="81"/>
      <c r="D106" s="30">
        <v>1271.83</v>
      </c>
      <c r="E106" s="192"/>
    </row>
    <row r="107" spans="1:5" s="187" customFormat="1" ht="12.75" x14ac:dyDescent="0.2">
      <c r="A107" s="190" t="s">
        <v>115</v>
      </c>
      <c r="B107" s="74">
        <v>5000</v>
      </c>
      <c r="C107" s="74">
        <v>5000</v>
      </c>
      <c r="D107" s="74">
        <f>D108+D109</f>
        <v>1742.43</v>
      </c>
      <c r="E107" s="75">
        <f>D107/C107*100</f>
        <v>34.848600000000005</v>
      </c>
    </row>
    <row r="108" spans="1:5" s="187" customFormat="1" ht="12.75" x14ac:dyDescent="0.2">
      <c r="A108" s="191" t="s">
        <v>117</v>
      </c>
      <c r="B108" s="81"/>
      <c r="C108" s="81"/>
      <c r="D108" s="30">
        <v>1739.18</v>
      </c>
      <c r="E108" s="192"/>
    </row>
    <row r="109" spans="1:5" s="187" customFormat="1" ht="12.75" x14ac:dyDescent="0.2">
      <c r="A109" s="191" t="s">
        <v>119</v>
      </c>
      <c r="B109" s="81"/>
      <c r="C109" s="81"/>
      <c r="D109" s="30">
        <v>3.25</v>
      </c>
      <c r="E109" s="192"/>
    </row>
    <row r="110" spans="1:5" s="187" customFormat="1" ht="12.75" x14ac:dyDescent="0.2">
      <c r="A110" s="80" t="s">
        <v>152</v>
      </c>
      <c r="B110" s="30">
        <f>B111+B113</f>
        <v>6000</v>
      </c>
      <c r="C110" s="30">
        <f>C111+C113</f>
        <v>6000</v>
      </c>
      <c r="D110" s="30">
        <f>D113</f>
        <v>4966.43</v>
      </c>
      <c r="E110" s="112">
        <f>D110/C110*100</f>
        <v>82.773833333333329</v>
      </c>
    </row>
    <row r="111" spans="1:5" s="187" customFormat="1" ht="12.75" x14ac:dyDescent="0.2">
      <c r="A111" s="190" t="s">
        <v>74</v>
      </c>
      <c r="B111" s="74">
        <v>1000</v>
      </c>
      <c r="C111" s="74">
        <v>1000</v>
      </c>
      <c r="D111" s="74">
        <f>D112</f>
        <v>0</v>
      </c>
      <c r="E111" s="75"/>
    </row>
    <row r="112" spans="1:5" s="187" customFormat="1" ht="12.75" x14ac:dyDescent="0.2">
      <c r="A112" s="191" t="s">
        <v>76</v>
      </c>
      <c r="B112" s="81"/>
      <c r="C112" s="81"/>
      <c r="D112" s="30">
        <v>0</v>
      </c>
      <c r="E112" s="192"/>
    </row>
    <row r="113" spans="1:5" s="187" customFormat="1" ht="12.75" x14ac:dyDescent="0.2">
      <c r="A113" s="190" t="s">
        <v>84</v>
      </c>
      <c r="B113" s="74">
        <v>5000</v>
      </c>
      <c r="C113" s="74">
        <v>5000</v>
      </c>
      <c r="D113" s="74">
        <f>SUM(D114:D114)</f>
        <v>4966.43</v>
      </c>
      <c r="E113" s="75">
        <f>D113/C113*100</f>
        <v>99.328600000000009</v>
      </c>
    </row>
    <row r="114" spans="1:5" s="187" customFormat="1" ht="12.75" x14ac:dyDescent="0.2">
      <c r="A114" s="191" t="s">
        <v>91</v>
      </c>
      <c r="B114" s="81"/>
      <c r="C114" s="81"/>
      <c r="D114" s="30">
        <v>4966.43</v>
      </c>
      <c r="E114" s="192"/>
    </row>
    <row r="115" spans="1:5" s="187" customFormat="1" ht="12.75" x14ac:dyDescent="0.2">
      <c r="A115" s="80" t="s">
        <v>154</v>
      </c>
      <c r="B115" s="81"/>
      <c r="C115" s="81"/>
      <c r="D115" s="30">
        <v>276.10000000000002</v>
      </c>
      <c r="E115" s="192"/>
    </row>
    <row r="116" spans="1:5" s="187" customFormat="1" ht="12.75" x14ac:dyDescent="0.2">
      <c r="A116" s="190" t="s">
        <v>84</v>
      </c>
      <c r="B116" s="81"/>
      <c r="C116" s="81"/>
      <c r="D116" s="74">
        <v>276.10000000000002</v>
      </c>
      <c r="E116" s="192"/>
    </row>
    <row r="117" spans="1:5" s="187" customFormat="1" ht="12.75" x14ac:dyDescent="0.2">
      <c r="A117" s="191" t="s">
        <v>94</v>
      </c>
      <c r="B117" s="81"/>
      <c r="C117" s="81"/>
      <c r="D117" s="30">
        <v>276.10000000000002</v>
      </c>
      <c r="E117" s="192"/>
    </row>
    <row r="118" spans="1:5" s="175" customFormat="1" ht="13.5" customHeight="1" x14ac:dyDescent="0.2">
      <c r="A118" s="181" t="s">
        <v>209</v>
      </c>
      <c r="B118" s="182">
        <f>B119+B129+B137+B140+B125</f>
        <v>338233</v>
      </c>
      <c r="C118" s="182">
        <f>C119+C129+C137+C140+C125</f>
        <v>338233</v>
      </c>
      <c r="D118" s="182">
        <f>D119+D129+D137+D140+D127</f>
        <v>332965.7</v>
      </c>
      <c r="E118" s="183">
        <f>D118/C118*100</f>
        <v>98.442700741796344</v>
      </c>
    </row>
    <row r="119" spans="1:5" s="187" customFormat="1" ht="12.75" x14ac:dyDescent="0.2">
      <c r="A119" s="80" t="s">
        <v>146</v>
      </c>
      <c r="B119" s="30">
        <f>B120</f>
        <v>49745</v>
      </c>
      <c r="C119" s="30">
        <f>C120</f>
        <v>49745</v>
      </c>
      <c r="D119" s="30">
        <f>D120</f>
        <v>5834.32</v>
      </c>
      <c r="E119" s="112">
        <f>D119/C119*100</f>
        <v>11.728455121117699</v>
      </c>
    </row>
    <row r="120" spans="1:5" s="187" customFormat="1" ht="12.75" x14ac:dyDescent="0.2">
      <c r="A120" s="190" t="s">
        <v>126</v>
      </c>
      <c r="B120" s="74">
        <v>49745</v>
      </c>
      <c r="C120" s="74">
        <v>49745</v>
      </c>
      <c r="D120" s="74">
        <f>SUM(D121:D124)</f>
        <v>5834.32</v>
      </c>
      <c r="E120" s="75">
        <f>D120/C120*100</f>
        <v>11.728455121117699</v>
      </c>
    </row>
    <row r="121" spans="1:5" s="187" customFormat="1" ht="12.75" x14ac:dyDescent="0.2">
      <c r="A121" s="191" t="s">
        <v>128</v>
      </c>
      <c r="B121" s="81"/>
      <c r="C121" s="81"/>
      <c r="D121" s="30">
        <v>1348.3</v>
      </c>
      <c r="E121" s="192"/>
    </row>
    <row r="122" spans="1:5" s="187" customFormat="1" ht="12.75" x14ac:dyDescent="0.2">
      <c r="A122" s="191" t="s">
        <v>129</v>
      </c>
      <c r="B122" s="81"/>
      <c r="C122" s="81"/>
      <c r="D122" s="30">
        <v>36.159999999999997</v>
      </c>
      <c r="E122" s="192"/>
    </row>
    <row r="123" spans="1:5" s="187" customFormat="1" ht="12.75" x14ac:dyDescent="0.2">
      <c r="A123" s="191" t="s">
        <v>131</v>
      </c>
      <c r="B123" s="81"/>
      <c r="C123" s="81"/>
      <c r="D123" s="30">
        <v>0</v>
      </c>
      <c r="E123" s="192"/>
    </row>
    <row r="124" spans="1:5" s="187" customFormat="1" ht="12.75" x14ac:dyDescent="0.2">
      <c r="A124" s="191" t="s">
        <v>132</v>
      </c>
      <c r="B124" s="81"/>
      <c r="C124" s="81"/>
      <c r="D124" s="30">
        <v>4449.8599999999997</v>
      </c>
      <c r="E124" s="192"/>
    </row>
    <row r="125" spans="1:5" s="187" customFormat="1" ht="12.75" x14ac:dyDescent="0.2">
      <c r="A125" s="80" t="s">
        <v>148</v>
      </c>
      <c r="B125" s="30">
        <f>B127+B126</f>
        <v>96455</v>
      </c>
      <c r="C125" s="30">
        <f>C126+C127</f>
        <v>96455</v>
      </c>
      <c r="D125" s="30">
        <f>D127</f>
        <v>0.13</v>
      </c>
      <c r="E125" s="112">
        <v>0</v>
      </c>
    </row>
    <row r="126" spans="1:5" s="187" customFormat="1" ht="12.75" x14ac:dyDescent="0.2">
      <c r="A126" s="190" t="s">
        <v>126</v>
      </c>
      <c r="B126" s="74">
        <v>87505</v>
      </c>
      <c r="C126" s="74">
        <v>87505</v>
      </c>
      <c r="D126" s="30">
        <v>0</v>
      </c>
      <c r="E126" s="192"/>
    </row>
    <row r="127" spans="1:5" s="187" customFormat="1" ht="12.75" x14ac:dyDescent="0.2">
      <c r="A127" s="190" t="s">
        <v>137</v>
      </c>
      <c r="B127" s="74">
        <v>8950</v>
      </c>
      <c r="C127" s="74">
        <v>8950</v>
      </c>
      <c r="D127" s="74">
        <f>D128</f>
        <v>0.13</v>
      </c>
      <c r="E127" s="75">
        <v>0</v>
      </c>
    </row>
    <row r="128" spans="1:5" s="187" customFormat="1" ht="12.75" x14ac:dyDescent="0.2">
      <c r="A128" s="193" t="s">
        <v>139</v>
      </c>
      <c r="B128" s="81"/>
      <c r="C128" s="81"/>
      <c r="D128" s="30">
        <v>0.13</v>
      </c>
      <c r="E128" s="192"/>
    </row>
    <row r="129" spans="1:5" s="187" customFormat="1" ht="12.75" x14ac:dyDescent="0.2">
      <c r="A129" s="80" t="s">
        <v>149</v>
      </c>
      <c r="B129" s="30">
        <f>B130</f>
        <v>190252</v>
      </c>
      <c r="C129" s="30">
        <f>C130</f>
        <v>190252</v>
      </c>
      <c r="D129" s="30">
        <f>D130+D135</f>
        <v>326350</v>
      </c>
      <c r="E129" s="112">
        <f>D129/C129*100</f>
        <v>171.53564745705697</v>
      </c>
    </row>
    <row r="130" spans="1:5" s="187" customFormat="1" ht="12.75" x14ac:dyDescent="0.2">
      <c r="A130" s="190" t="s">
        <v>126</v>
      </c>
      <c r="B130" s="74">
        <v>190252</v>
      </c>
      <c r="C130" s="74">
        <v>190252</v>
      </c>
      <c r="D130" s="74">
        <f>D131+D132+D133+D134</f>
        <v>317402</v>
      </c>
      <c r="E130" s="75">
        <f>D130/C130*100</f>
        <v>166.83241174862812</v>
      </c>
    </row>
    <row r="131" spans="1:5" s="187" customFormat="1" ht="12.75" x14ac:dyDescent="0.2">
      <c r="A131" s="193" t="s">
        <v>129</v>
      </c>
      <c r="B131" s="74"/>
      <c r="C131" s="74"/>
      <c r="D131" s="189">
        <v>60558.84</v>
      </c>
      <c r="E131" s="75"/>
    </row>
    <row r="132" spans="1:5" s="187" customFormat="1" ht="12.75" x14ac:dyDescent="0.2">
      <c r="A132" s="193" t="s">
        <v>131</v>
      </c>
      <c r="B132" s="74"/>
      <c r="C132" s="74"/>
      <c r="D132" s="189">
        <v>129693.16</v>
      </c>
      <c r="E132" s="75"/>
    </row>
    <row r="133" spans="1:5" s="187" customFormat="1" ht="12.75" x14ac:dyDescent="0.2">
      <c r="A133" s="193" t="s">
        <v>132</v>
      </c>
      <c r="B133" s="74"/>
      <c r="C133" s="74"/>
      <c r="D133" s="189">
        <v>4900</v>
      </c>
      <c r="E133" s="75"/>
    </row>
    <row r="134" spans="1:5" s="187" customFormat="1" ht="12.75" x14ac:dyDescent="0.2">
      <c r="A134" s="193" t="s">
        <v>203</v>
      </c>
      <c r="B134" s="74"/>
      <c r="C134" s="74"/>
      <c r="D134" s="189">
        <v>122250</v>
      </c>
      <c r="E134" s="75"/>
    </row>
    <row r="135" spans="1:5" s="187" customFormat="1" ht="12.75" x14ac:dyDescent="0.2">
      <c r="A135" s="190" t="s">
        <v>137</v>
      </c>
      <c r="B135" s="74"/>
      <c r="C135" s="74"/>
      <c r="D135" s="196">
        <f>D136</f>
        <v>8948</v>
      </c>
      <c r="E135" s="112"/>
    </row>
    <row r="136" spans="1:5" s="187" customFormat="1" ht="12.75" x14ac:dyDescent="0.2">
      <c r="A136" s="193" t="s">
        <v>139</v>
      </c>
      <c r="B136" s="74"/>
      <c r="C136" s="74"/>
      <c r="D136" s="189">
        <v>8948</v>
      </c>
      <c r="E136" s="75"/>
    </row>
    <row r="137" spans="1:5" s="187" customFormat="1" ht="12.75" x14ac:dyDescent="0.2">
      <c r="A137" s="80" t="s">
        <v>154</v>
      </c>
      <c r="B137" s="30">
        <f>B138</f>
        <v>781</v>
      </c>
      <c r="C137" s="30">
        <f>C138</f>
        <v>781</v>
      </c>
      <c r="D137" s="30">
        <f>D138</f>
        <v>781.25</v>
      </c>
      <c r="E137" s="112">
        <f>D137/C137*100</f>
        <v>100.03201024327785</v>
      </c>
    </row>
    <row r="138" spans="1:5" s="187" customFormat="1" ht="12.75" x14ac:dyDescent="0.2">
      <c r="A138" s="190" t="s">
        <v>126</v>
      </c>
      <c r="B138" s="74">
        <v>781</v>
      </c>
      <c r="C138" s="74">
        <v>781</v>
      </c>
      <c r="D138" s="74">
        <v>781.25</v>
      </c>
      <c r="E138" s="75">
        <f>D138/C138*100</f>
        <v>100.03201024327785</v>
      </c>
    </row>
    <row r="139" spans="1:5" s="187" customFormat="1" ht="12.75" x14ac:dyDescent="0.2">
      <c r="A139" s="191" t="s">
        <v>128</v>
      </c>
      <c r="B139" s="81"/>
      <c r="C139" s="81"/>
      <c r="D139" s="30">
        <v>781.25</v>
      </c>
      <c r="E139" s="192"/>
    </row>
    <row r="140" spans="1:5" s="187" customFormat="1" ht="12.75" x14ac:dyDescent="0.2">
      <c r="A140" s="80" t="s">
        <v>156</v>
      </c>
      <c r="B140" s="30">
        <f>B141</f>
        <v>1000</v>
      </c>
      <c r="C140" s="30">
        <f>C141</f>
        <v>1000</v>
      </c>
      <c r="D140" s="30">
        <f>D141</f>
        <v>0</v>
      </c>
      <c r="E140" s="112">
        <f>D140/C140*100</f>
        <v>0</v>
      </c>
    </row>
    <row r="141" spans="1:5" s="187" customFormat="1" ht="12.75" x14ac:dyDescent="0.2">
      <c r="A141" s="190" t="s">
        <v>126</v>
      </c>
      <c r="B141" s="74">
        <v>1000</v>
      </c>
      <c r="C141" s="74">
        <v>1000</v>
      </c>
      <c r="D141" s="74">
        <f>D142</f>
        <v>0</v>
      </c>
      <c r="E141" s="75">
        <f>D141/C141*100</f>
        <v>0</v>
      </c>
    </row>
    <row r="142" spans="1:5" s="187" customFormat="1" ht="12.75" x14ac:dyDescent="0.2">
      <c r="A142" s="191" t="s">
        <v>131</v>
      </c>
      <c r="B142" s="81"/>
      <c r="C142" s="81"/>
      <c r="D142" s="30">
        <v>0</v>
      </c>
      <c r="E142" s="192"/>
    </row>
    <row r="143" spans="1:5" s="175" customFormat="1" ht="12.75" x14ac:dyDescent="0.2">
      <c r="A143" s="181" t="s">
        <v>210</v>
      </c>
      <c r="B143" s="182">
        <f>B144+B150</f>
        <v>4000</v>
      </c>
      <c r="C143" s="182">
        <f>C144+C150</f>
        <v>4000</v>
      </c>
      <c r="D143" s="182">
        <f>D144+D150+D153</f>
        <v>4984.2299999999996</v>
      </c>
      <c r="E143" s="183">
        <f>D143/C143*100</f>
        <v>124.60574999999999</v>
      </c>
    </row>
    <row r="144" spans="1:5" s="187" customFormat="1" ht="12.75" x14ac:dyDescent="0.2">
      <c r="A144" s="80" t="s">
        <v>146</v>
      </c>
      <c r="B144" s="30">
        <f>B145+B147</f>
        <v>3000</v>
      </c>
      <c r="C144" s="30">
        <f>C145+C147</f>
        <v>3000</v>
      </c>
      <c r="D144" s="30">
        <f>D145+D147</f>
        <v>3026.24</v>
      </c>
      <c r="E144" s="112">
        <f>D144/C144*100</f>
        <v>100.87466666666667</v>
      </c>
    </row>
    <row r="145" spans="1:5" s="187" customFormat="1" ht="12.75" x14ac:dyDescent="0.2">
      <c r="A145" s="190" t="s">
        <v>123</v>
      </c>
      <c r="B145" s="74">
        <v>1000</v>
      </c>
      <c r="C145" s="74">
        <v>1000</v>
      </c>
      <c r="D145" s="74">
        <f>D146</f>
        <v>1031.25</v>
      </c>
      <c r="E145" s="75">
        <f>D145/C145*100</f>
        <v>103.125</v>
      </c>
    </row>
    <row r="146" spans="1:5" s="187" customFormat="1" ht="12.75" x14ac:dyDescent="0.2">
      <c r="A146" s="191" t="s">
        <v>125</v>
      </c>
      <c r="B146" s="81"/>
      <c r="C146" s="81"/>
      <c r="D146" s="30">
        <v>1031.25</v>
      </c>
      <c r="E146" s="192"/>
    </row>
    <row r="147" spans="1:5" s="187" customFormat="1" ht="12.75" x14ac:dyDescent="0.2">
      <c r="A147" s="190" t="s">
        <v>126</v>
      </c>
      <c r="B147" s="74">
        <v>2000</v>
      </c>
      <c r="C147" s="74">
        <v>2000</v>
      </c>
      <c r="D147" s="74">
        <f>D148+D149</f>
        <v>1994.99</v>
      </c>
      <c r="E147" s="75">
        <f>D147/C147*100</f>
        <v>99.749499999999998</v>
      </c>
    </row>
    <row r="148" spans="1:5" s="187" customFormat="1" ht="12.75" x14ac:dyDescent="0.2">
      <c r="A148" s="191" t="s">
        <v>128</v>
      </c>
      <c r="B148" s="81"/>
      <c r="C148" s="81"/>
      <c r="D148" s="30">
        <v>119.99</v>
      </c>
      <c r="E148" s="192"/>
    </row>
    <row r="149" spans="1:5" s="187" customFormat="1" ht="12.75" x14ac:dyDescent="0.2">
      <c r="A149" s="191" t="s">
        <v>136</v>
      </c>
      <c r="B149" s="81"/>
      <c r="C149" s="81"/>
      <c r="D149" s="30">
        <v>1875</v>
      </c>
      <c r="E149" s="192"/>
    </row>
    <row r="150" spans="1:5" s="187" customFormat="1" ht="12.75" x14ac:dyDescent="0.2">
      <c r="A150" s="80" t="s">
        <v>148</v>
      </c>
      <c r="B150" s="30">
        <f>B151</f>
        <v>1000</v>
      </c>
      <c r="C150" s="30">
        <f>C151</f>
        <v>1000</v>
      </c>
      <c r="D150" s="30">
        <f>D151</f>
        <v>416.99</v>
      </c>
      <c r="E150" s="112">
        <f>D150/C150*100</f>
        <v>41.699000000000005</v>
      </c>
    </row>
    <row r="151" spans="1:5" s="187" customFormat="1" ht="12.75" x14ac:dyDescent="0.2">
      <c r="A151" s="190" t="s">
        <v>84</v>
      </c>
      <c r="B151" s="74">
        <v>1000</v>
      </c>
      <c r="C151" s="74">
        <v>1000</v>
      </c>
      <c r="D151" s="74">
        <f>D152</f>
        <v>416.99</v>
      </c>
      <c r="E151" s="75">
        <f>D151/C151*100</f>
        <v>41.699000000000005</v>
      </c>
    </row>
    <row r="152" spans="1:5" s="187" customFormat="1" ht="12.75" x14ac:dyDescent="0.2">
      <c r="A152" s="191" t="s">
        <v>98</v>
      </c>
      <c r="B152" s="81"/>
      <c r="C152" s="81"/>
      <c r="D152" s="30">
        <v>416.99</v>
      </c>
      <c r="E152" s="192"/>
    </row>
    <row r="153" spans="1:5" s="187" customFormat="1" ht="12.75" x14ac:dyDescent="0.2">
      <c r="A153" s="80" t="s">
        <v>149</v>
      </c>
      <c r="B153" s="81"/>
      <c r="C153" s="81"/>
      <c r="D153" s="30">
        <f>D154</f>
        <v>1541</v>
      </c>
      <c r="E153" s="192"/>
    </row>
    <row r="154" spans="1:5" s="187" customFormat="1" ht="12.75" x14ac:dyDescent="0.2">
      <c r="A154" s="190" t="s">
        <v>126</v>
      </c>
      <c r="B154" s="81"/>
      <c r="C154" s="81"/>
      <c r="D154" s="74">
        <f>D155</f>
        <v>1541</v>
      </c>
      <c r="E154" s="192"/>
    </row>
    <row r="155" spans="1:5" s="187" customFormat="1" ht="12.75" x14ac:dyDescent="0.2">
      <c r="A155" s="191" t="s">
        <v>128</v>
      </c>
      <c r="B155" s="81"/>
      <c r="C155" s="81"/>
      <c r="D155" s="30">
        <v>1541</v>
      </c>
      <c r="E155" s="192"/>
    </row>
    <row r="156" spans="1:5" s="175" customFormat="1" ht="12.75" x14ac:dyDescent="0.2">
      <c r="A156" s="181" t="s">
        <v>211</v>
      </c>
      <c r="B156" s="182">
        <v>162530</v>
      </c>
      <c r="C156" s="182">
        <f>C157+C167+C162</f>
        <v>162530</v>
      </c>
      <c r="D156" s="182">
        <f>D157+D167+D162</f>
        <v>214360.19</v>
      </c>
      <c r="E156" s="183">
        <f>D156/C156*100</f>
        <v>131.88961422506617</v>
      </c>
    </row>
    <row r="157" spans="1:5" s="187" customFormat="1" ht="12.75" x14ac:dyDescent="0.2">
      <c r="A157" s="80" t="s">
        <v>148</v>
      </c>
      <c r="B157" s="30">
        <f>B158</f>
        <v>146000</v>
      </c>
      <c r="C157" s="30">
        <f>C158</f>
        <v>146000</v>
      </c>
      <c r="D157" s="30">
        <f>D158</f>
        <v>49969.259999999995</v>
      </c>
      <c r="E157" s="112">
        <f>D157/C157*100</f>
        <v>34.225520547945202</v>
      </c>
    </row>
    <row r="158" spans="1:5" s="187" customFormat="1" ht="12.75" x14ac:dyDescent="0.2">
      <c r="A158" s="190" t="s">
        <v>84</v>
      </c>
      <c r="B158" s="74">
        <v>146000</v>
      </c>
      <c r="C158" s="74">
        <v>146000</v>
      </c>
      <c r="D158" s="74">
        <f>D159+D160</f>
        <v>49969.259999999995</v>
      </c>
      <c r="E158" s="75">
        <f>D158/C158*100</f>
        <v>34.225520547945202</v>
      </c>
    </row>
    <row r="159" spans="1:5" s="187" customFormat="1" ht="12.75" x14ac:dyDescent="0.2">
      <c r="A159" s="191" t="s">
        <v>93</v>
      </c>
      <c r="B159" s="81"/>
      <c r="C159" s="81"/>
      <c r="D159" s="30">
        <v>23614.87</v>
      </c>
      <c r="E159" s="192"/>
    </row>
    <row r="160" spans="1:5" s="187" customFormat="1" ht="12.75" x14ac:dyDescent="0.2">
      <c r="A160" s="191" t="s">
        <v>98</v>
      </c>
      <c r="B160" s="81"/>
      <c r="C160" s="81"/>
      <c r="D160" s="30">
        <v>26354.39</v>
      </c>
      <c r="E160" s="192"/>
    </row>
    <row r="161" spans="1:5" s="187" customFormat="1" ht="12.75" x14ac:dyDescent="0.2">
      <c r="A161" s="80" t="s">
        <v>149</v>
      </c>
      <c r="B161" s="30">
        <f>C161</f>
        <v>4850</v>
      </c>
      <c r="C161" s="30">
        <f>C162</f>
        <v>4850</v>
      </c>
      <c r="D161" s="30">
        <f>D162</f>
        <v>137090</v>
      </c>
      <c r="E161" s="75">
        <f>D161/C161*100</f>
        <v>2826.5979381443299</v>
      </c>
    </row>
    <row r="162" spans="1:5" s="187" customFormat="1" ht="12.75" x14ac:dyDescent="0.2">
      <c r="A162" s="190" t="s">
        <v>84</v>
      </c>
      <c r="B162" s="74">
        <v>4850</v>
      </c>
      <c r="C162" s="74">
        <v>4850</v>
      </c>
      <c r="D162" s="74">
        <f>D163+D164+D165+D166</f>
        <v>137090</v>
      </c>
      <c r="E162" s="75">
        <f>D162/C162*100</f>
        <v>2826.5979381443299</v>
      </c>
    </row>
    <row r="163" spans="1:5" s="187" customFormat="1" ht="12.75" x14ac:dyDescent="0.2">
      <c r="A163" s="191" t="s">
        <v>93</v>
      </c>
      <c r="B163" s="198"/>
      <c r="C163" s="198"/>
      <c r="D163" s="84">
        <v>49120</v>
      </c>
      <c r="E163" s="199"/>
    </row>
    <row r="164" spans="1:5" s="187" customFormat="1" ht="12.75" x14ac:dyDescent="0.2">
      <c r="A164" s="191" t="s">
        <v>94</v>
      </c>
      <c r="B164" s="198"/>
      <c r="C164" s="198"/>
      <c r="D164" s="84">
        <v>13300</v>
      </c>
      <c r="E164" s="199"/>
    </row>
    <row r="165" spans="1:5" s="187" customFormat="1" ht="12.75" x14ac:dyDescent="0.2">
      <c r="A165" s="200" t="s">
        <v>95</v>
      </c>
      <c r="B165" s="85"/>
      <c r="C165" s="85"/>
      <c r="D165" s="84">
        <v>8200</v>
      </c>
      <c r="E165" s="201"/>
    </row>
    <row r="166" spans="1:5" s="187" customFormat="1" ht="12.75" x14ac:dyDescent="0.2">
      <c r="A166" s="202" t="s">
        <v>98</v>
      </c>
      <c r="B166" s="203"/>
      <c r="C166" s="203"/>
      <c r="D166" s="204">
        <v>66470</v>
      </c>
      <c r="E166" s="205"/>
    </row>
    <row r="167" spans="1:5" s="187" customFormat="1" ht="12.75" x14ac:dyDescent="0.2">
      <c r="A167" s="80" t="s">
        <v>156</v>
      </c>
      <c r="B167" s="30">
        <f>B168</f>
        <v>11680</v>
      </c>
      <c r="C167" s="30">
        <f>C168</f>
        <v>11680</v>
      </c>
      <c r="D167" s="30">
        <f>D168</f>
        <v>27300.93</v>
      </c>
      <c r="E167" s="112">
        <f>D167/C167*100</f>
        <v>233.74083904109591</v>
      </c>
    </row>
    <row r="168" spans="1:5" s="187" customFormat="1" ht="12.75" x14ac:dyDescent="0.2">
      <c r="A168" s="190" t="s">
        <v>84</v>
      </c>
      <c r="B168" s="74">
        <v>11680</v>
      </c>
      <c r="C168" s="74">
        <v>11680</v>
      </c>
      <c r="D168" s="74">
        <f>D169</f>
        <v>27300.93</v>
      </c>
      <c r="E168" s="75">
        <f>D168/C168*100</f>
        <v>233.74083904109591</v>
      </c>
    </row>
    <row r="169" spans="1:5" s="187" customFormat="1" ht="13.5" thickBot="1" x14ac:dyDescent="0.25">
      <c r="A169" s="206" t="s">
        <v>98</v>
      </c>
      <c r="B169" s="207"/>
      <c r="C169" s="207"/>
      <c r="D169" s="136">
        <v>27300.93</v>
      </c>
      <c r="E169" s="208"/>
    </row>
    <row r="170" spans="1:5" s="187" customFormat="1" ht="12.75" x14ac:dyDescent="0.2">
      <c r="A170" s="209"/>
      <c r="B170" s="93"/>
      <c r="C170" s="93"/>
      <c r="D170" s="92"/>
      <c r="E170" s="93"/>
    </row>
    <row r="171" spans="1:5" s="187" customFormat="1" ht="12.75" x14ac:dyDescent="0.2">
      <c r="A171" s="209"/>
      <c r="B171" s="93"/>
      <c r="C171" s="93"/>
      <c r="D171" s="92"/>
      <c r="E171" s="93"/>
    </row>
    <row r="172" spans="1:5" s="187" customFormat="1" ht="12.75" x14ac:dyDescent="0.2">
      <c r="A172" s="209"/>
      <c r="B172" s="93"/>
      <c r="C172" s="93"/>
      <c r="D172" s="92"/>
      <c r="E172" s="93"/>
    </row>
    <row r="173" spans="1:5" ht="24" customHeight="1" x14ac:dyDescent="0.15"/>
    <row r="174" spans="1:5" ht="18" customHeight="1" x14ac:dyDescent="0.2">
      <c r="A174" s="270" t="s">
        <v>212</v>
      </c>
      <c r="B174" s="272"/>
      <c r="C174" s="272"/>
      <c r="D174" s="272"/>
      <c r="E174" s="272"/>
    </row>
    <row r="175" spans="1:5" ht="12.75" customHeight="1" x14ac:dyDescent="0.15">
      <c r="A175" s="210"/>
      <c r="B175" s="211"/>
      <c r="C175" s="211"/>
      <c r="D175" s="211"/>
      <c r="E175" s="211"/>
    </row>
    <row r="176" spans="1:5" ht="34.5" customHeight="1" x14ac:dyDescent="0.25">
      <c r="A176" s="279" t="s">
        <v>213</v>
      </c>
      <c r="B176" s="280"/>
      <c r="C176" s="280"/>
      <c r="D176" s="280"/>
      <c r="E176" s="280"/>
    </row>
    <row r="177" spans="1:5" ht="32.25" customHeight="1" x14ac:dyDescent="0.25">
      <c r="A177" s="212"/>
      <c r="B177" s="213"/>
      <c r="C177" s="213"/>
      <c r="D177" s="213"/>
      <c r="E177" s="213"/>
    </row>
    <row r="178" spans="1:5" s="19" customFormat="1" ht="15" x14ac:dyDescent="0.25">
      <c r="A178" s="133"/>
      <c r="B178" s="133"/>
      <c r="C178" s="214" t="s">
        <v>214</v>
      </c>
      <c r="D178"/>
    </row>
    <row r="179" spans="1:5" s="19" customFormat="1" ht="14.25" customHeight="1" x14ac:dyDescent="0.2">
      <c r="A179" s="133"/>
      <c r="B179" s="133"/>
      <c r="C179" s="133"/>
      <c r="D179" s="133"/>
    </row>
    <row r="180" spans="1:5" s="19" customFormat="1" ht="12.75" x14ac:dyDescent="0.2">
      <c r="A180" s="133"/>
      <c r="B180" s="133"/>
      <c r="C180" s="215" t="s">
        <v>215</v>
      </c>
      <c r="D180" s="215"/>
    </row>
    <row r="181" spans="1:5" s="19" customFormat="1" ht="12.75" x14ac:dyDescent="0.2">
      <c r="A181" s="133" t="s">
        <v>216</v>
      </c>
      <c r="B181" s="133"/>
      <c r="C181" s="133"/>
      <c r="D181" s="133"/>
    </row>
    <row r="182" spans="1:5" s="19" customFormat="1" ht="12.75" x14ac:dyDescent="0.2">
      <c r="A182" s="133" t="s">
        <v>217</v>
      </c>
      <c r="B182" s="133"/>
      <c r="C182" s="133"/>
      <c r="D182" s="133"/>
    </row>
    <row r="183" spans="1:5" s="19" customFormat="1" ht="12.75" x14ac:dyDescent="0.2">
      <c r="A183" s="133" t="s">
        <v>229</v>
      </c>
      <c r="B183" s="133"/>
      <c r="C183" s="133"/>
      <c r="D183" s="133"/>
    </row>
    <row r="184" spans="1:5" ht="12" x14ac:dyDescent="0.2">
      <c r="A184" s="216"/>
      <c r="B184" s="216"/>
      <c r="C184" s="216"/>
      <c r="D184" s="216"/>
    </row>
  </sheetData>
  <mergeCells count="6">
    <mergeCell ref="A176:E176"/>
    <mergeCell ref="A1:E1"/>
    <mergeCell ref="A3:E3"/>
    <mergeCell ref="A4:E4"/>
    <mergeCell ref="A6:E6"/>
    <mergeCell ref="A174:E174"/>
  </mergeCells>
  <pageMargins left="0.25" right="0.4" top="0.6" bottom="0.46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P I R - Tablica 1.</vt:lpstr>
      <vt:lpstr>P I R - Tablica 2.</vt:lpstr>
      <vt:lpstr>R - Tablica 3.</vt:lpstr>
      <vt:lpstr>Rač fin - Tablica 4.</vt:lpstr>
      <vt:lpstr>Rač fin - Tablica 5.</vt:lpstr>
      <vt:lpstr>Posebni dio - Tablica 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Sever Cafuk</dc:creator>
  <cp:lastModifiedBy>Racunovodstvo4</cp:lastModifiedBy>
  <cp:lastPrinted>2025-03-26T08:11:42Z</cp:lastPrinted>
  <dcterms:created xsi:type="dcterms:W3CDTF">2025-02-24T08:06:53Z</dcterms:created>
  <dcterms:modified xsi:type="dcterms:W3CDTF">2025-03-26T08:14:25Z</dcterms:modified>
</cp:coreProperties>
</file>